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41" i="1"/>
  <c r="AC353" i="1"/>
  <c r="AC15" i="1"/>
  <c r="AC27" i="1"/>
  <c r="AC35" i="1"/>
  <c r="AC47" i="1"/>
  <c r="AC59" i="1"/>
  <c r="AC71" i="1"/>
  <c r="AC83" i="1"/>
  <c r="AC95" i="1"/>
  <c r="AC107" i="1"/>
  <c r="AC119" i="1"/>
  <c r="AC131" i="1"/>
  <c r="AC143" i="1"/>
  <c r="AC155" i="1"/>
  <c r="AC167" i="1"/>
  <c r="AC179" i="1"/>
  <c r="AC191" i="1"/>
  <c r="AC203" i="1"/>
  <c r="AC215" i="1"/>
  <c r="AC227" i="1"/>
  <c r="AC239" i="1"/>
  <c r="AC251" i="1"/>
  <c r="AC263" i="1"/>
  <c r="AC275" i="1"/>
  <c r="AC287" i="1"/>
  <c r="AC299" i="1"/>
  <c r="AC311" i="1"/>
  <c r="AC323" i="1"/>
  <c r="AC335" i="1"/>
  <c r="AC347" i="1"/>
  <c r="AC359"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5" i="1"/>
  <c r="AC349" i="1"/>
  <c r="AC357" i="1"/>
  <c r="AC19" i="1"/>
  <c r="AC31" i="1"/>
  <c r="AC39" i="1"/>
  <c r="AC51" i="1"/>
  <c r="AC63" i="1"/>
  <c r="AC75" i="1"/>
  <c r="AC87" i="1"/>
  <c r="AC99" i="1"/>
  <c r="AC111" i="1"/>
  <c r="AC123" i="1"/>
  <c r="AC135" i="1"/>
  <c r="AC147" i="1"/>
  <c r="AC159" i="1"/>
  <c r="AC171" i="1"/>
  <c r="AC183" i="1"/>
  <c r="AC195" i="1"/>
  <c r="AC207" i="1"/>
  <c r="AC219" i="1"/>
  <c r="AC231" i="1"/>
  <c r="AC243" i="1"/>
  <c r="AC255" i="1"/>
  <c r="AC267" i="1"/>
  <c r="AC279" i="1"/>
  <c r="AC291" i="1"/>
  <c r="AC303" i="1"/>
  <c r="AC315" i="1"/>
  <c r="AC327" i="1"/>
  <c r="AC339" i="1"/>
  <c r="AC351"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11" i="1"/>
  <c r="AC23" i="1"/>
  <c r="AC43" i="1"/>
  <c r="AC55" i="1"/>
  <c r="AC67" i="1"/>
  <c r="AC79" i="1"/>
  <c r="AC91" i="1"/>
  <c r="AC103" i="1"/>
  <c r="AC115" i="1"/>
  <c r="AC127" i="1"/>
  <c r="AC139" i="1"/>
  <c r="AC151" i="1"/>
  <c r="AC163" i="1"/>
  <c r="AC175" i="1"/>
  <c r="AC187" i="1"/>
  <c r="AC199" i="1"/>
  <c r="AC211" i="1"/>
  <c r="AC223" i="1"/>
  <c r="AC235" i="1"/>
  <c r="AC247" i="1"/>
  <c r="AC259" i="1"/>
  <c r="AC271" i="1"/>
  <c r="AC283" i="1"/>
  <c r="AC295" i="1"/>
  <c r="AC307" i="1"/>
  <c r="AC319" i="1"/>
  <c r="AC331" i="1"/>
  <c r="AC343" i="1"/>
  <c r="AC355"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53" i="1"/>
  <c r="AB11" i="1"/>
  <c r="AB27" i="1"/>
  <c r="AB35" i="1"/>
  <c r="AB47" i="1"/>
  <c r="AB59" i="1"/>
  <c r="AB71" i="1"/>
  <c r="AB83" i="1"/>
  <c r="AB95" i="1"/>
  <c r="AB107" i="1"/>
  <c r="AB119" i="1"/>
  <c r="AB131" i="1"/>
  <c r="AB143" i="1"/>
  <c r="AB155" i="1"/>
  <c r="AB167" i="1"/>
  <c r="AB179" i="1"/>
  <c r="AB191" i="1"/>
  <c r="AB203" i="1"/>
  <c r="AB215" i="1"/>
  <c r="AB227" i="1"/>
  <c r="AB239" i="1"/>
  <c r="AB251" i="1"/>
  <c r="AB263" i="1"/>
  <c r="AB275" i="1"/>
  <c r="AB287" i="1"/>
  <c r="AB299" i="1"/>
  <c r="AB311" i="1"/>
  <c r="AB323" i="1"/>
  <c r="AB335" i="1"/>
  <c r="AB347" i="1"/>
  <c r="AB359"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7" i="1"/>
  <c r="AB19" i="1"/>
  <c r="AB39" i="1"/>
  <c r="AB51" i="1"/>
  <c r="AB63" i="1"/>
  <c r="AB75" i="1"/>
  <c r="AB87" i="1"/>
  <c r="AB99" i="1"/>
  <c r="AB111" i="1"/>
  <c r="AB123" i="1"/>
  <c r="AB135" i="1"/>
  <c r="AB147" i="1"/>
  <c r="AB159" i="1"/>
  <c r="AB171" i="1"/>
  <c r="AB183" i="1"/>
  <c r="AB195" i="1"/>
  <c r="AB207" i="1"/>
  <c r="AB219" i="1"/>
  <c r="AB231" i="1"/>
  <c r="AB243" i="1"/>
  <c r="AB255" i="1"/>
  <c r="AB267" i="1"/>
  <c r="AB279" i="1"/>
  <c r="AB291" i="1"/>
  <c r="AB303" i="1"/>
  <c r="AB315" i="1"/>
  <c r="AB327" i="1"/>
  <c r="AB339" i="1"/>
  <c r="AB351"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15" i="1"/>
  <c r="AB23" i="1"/>
  <c r="AB31" i="1"/>
  <c r="AB43" i="1"/>
  <c r="AB55" i="1"/>
  <c r="AB67" i="1"/>
  <c r="AB79" i="1"/>
  <c r="AB91" i="1"/>
  <c r="AB103" i="1"/>
  <c r="AB115" i="1"/>
  <c r="AB127" i="1"/>
  <c r="AB139" i="1"/>
  <c r="AB151" i="1"/>
  <c r="AB163" i="1"/>
  <c r="AB175" i="1"/>
  <c r="AB187" i="1"/>
  <c r="AB199" i="1"/>
  <c r="AB211" i="1"/>
  <c r="AB223" i="1"/>
  <c r="AB235" i="1"/>
  <c r="AB247" i="1"/>
  <c r="AB259" i="1"/>
  <c r="AB271" i="1"/>
  <c r="AB283" i="1"/>
  <c r="AB295" i="1"/>
  <c r="AB307" i="1"/>
  <c r="AB319" i="1"/>
  <c r="AB331" i="1"/>
  <c r="AB343" i="1"/>
  <c r="AB355"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45" i="1"/>
  <c r="AA353" i="1"/>
  <c r="AA31" i="1"/>
  <c r="AA47" i="1"/>
  <c r="AA59" i="1"/>
  <c r="AA71" i="1"/>
  <c r="AA83" i="1"/>
  <c r="AA95" i="1"/>
  <c r="AA107" i="1"/>
  <c r="AA119" i="1"/>
  <c r="AA131" i="1"/>
  <c r="AA143" i="1"/>
  <c r="AA155" i="1"/>
  <c r="AA167" i="1"/>
  <c r="AA179" i="1"/>
  <c r="AA191" i="1"/>
  <c r="AA203" i="1"/>
  <c r="AA211" i="1"/>
  <c r="AA223" i="1"/>
  <c r="AA235" i="1"/>
  <c r="AA255" i="1"/>
  <c r="AA267" i="1"/>
  <c r="AA279" i="1"/>
  <c r="AA291" i="1"/>
  <c r="AA303" i="1"/>
  <c r="AA315" i="1"/>
  <c r="AA327" i="1"/>
  <c r="AA339" i="1"/>
  <c r="AA351"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9" i="1"/>
  <c r="AA357" i="1"/>
  <c r="AA39" i="1"/>
  <c r="AA55" i="1"/>
  <c r="AA67" i="1"/>
  <c r="AA79" i="1"/>
  <c r="AA91" i="1"/>
  <c r="AA103" i="1"/>
  <c r="AA115" i="1"/>
  <c r="AA127" i="1"/>
  <c r="AA139" i="1"/>
  <c r="AA151" i="1"/>
  <c r="AA163" i="1"/>
  <c r="AA175" i="1"/>
  <c r="AA187" i="1"/>
  <c r="AA199" i="1"/>
  <c r="AA215" i="1"/>
  <c r="AA227" i="1"/>
  <c r="AA239" i="1"/>
  <c r="AA247" i="1"/>
  <c r="AA259" i="1"/>
  <c r="AA271" i="1"/>
  <c r="AA283" i="1"/>
  <c r="AA295" i="1"/>
  <c r="AA307" i="1"/>
  <c r="AA319" i="1"/>
  <c r="AA331" i="1"/>
  <c r="AA343" i="1"/>
  <c r="AA355"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11" i="1"/>
  <c r="AA15" i="1"/>
  <c r="AA19" i="1"/>
  <c r="AA23" i="1"/>
  <c r="AA27" i="1"/>
  <c r="AA35" i="1"/>
  <c r="AA43" i="1"/>
  <c r="AA51" i="1"/>
  <c r="AA63" i="1"/>
  <c r="AA75" i="1"/>
  <c r="AA87" i="1"/>
  <c r="AA99" i="1"/>
  <c r="AA111" i="1"/>
  <c r="AA123" i="1"/>
  <c r="AA135" i="1"/>
  <c r="AA147" i="1"/>
  <c r="AA159" i="1"/>
  <c r="AA171" i="1"/>
  <c r="AA183" i="1"/>
  <c r="AA195" i="1"/>
  <c r="AA207" i="1"/>
  <c r="AA219" i="1"/>
  <c r="AA231" i="1"/>
  <c r="AA243" i="1"/>
  <c r="AA251" i="1"/>
  <c r="AA263" i="1"/>
  <c r="AA275" i="1"/>
  <c r="AA287" i="1"/>
  <c r="AA299" i="1"/>
  <c r="AA311" i="1"/>
  <c r="AA323" i="1"/>
  <c r="AA335" i="1"/>
  <c r="AA347" i="1"/>
  <c r="AA359"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19" i="1"/>
  <c r="Z31" i="1"/>
  <c r="Z43" i="1"/>
  <c r="Z55" i="1"/>
  <c r="Z67" i="1"/>
  <c r="Z79" i="1"/>
  <c r="Z91" i="1"/>
  <c r="Z103" i="1"/>
  <c r="Z115" i="1"/>
  <c r="Z127" i="1"/>
  <c r="Z135" i="1"/>
  <c r="Z151" i="1"/>
  <c r="Z163" i="1"/>
  <c r="Z175" i="1"/>
  <c r="Z187" i="1"/>
  <c r="Z199" i="1"/>
  <c r="Z211" i="1"/>
  <c r="Z231" i="1"/>
  <c r="Z243" i="1"/>
  <c r="Z255" i="1"/>
  <c r="Z267" i="1"/>
  <c r="Z279" i="1"/>
  <c r="Z291" i="1"/>
  <c r="Z303" i="1"/>
  <c r="Z315" i="1"/>
  <c r="Z327" i="1"/>
  <c r="Z339" i="1"/>
  <c r="Z347" i="1"/>
  <c r="Z359"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15" i="1"/>
  <c r="Z23" i="1"/>
  <c r="Z35" i="1"/>
  <c r="Z47" i="1"/>
  <c r="Z59" i="1"/>
  <c r="Z71" i="1"/>
  <c r="Z83" i="1"/>
  <c r="Z95" i="1"/>
  <c r="Z107" i="1"/>
  <c r="Z119" i="1"/>
  <c r="Z131" i="1"/>
  <c r="Z143" i="1"/>
  <c r="Z155" i="1"/>
  <c r="Z167" i="1"/>
  <c r="Z179" i="1"/>
  <c r="Z191" i="1"/>
  <c r="Z203" i="1"/>
  <c r="Z215" i="1"/>
  <c r="Z223" i="1"/>
  <c r="Z235" i="1"/>
  <c r="Z247" i="1"/>
  <c r="Z259" i="1"/>
  <c r="Z271" i="1"/>
  <c r="Z283" i="1"/>
  <c r="Z295" i="1"/>
  <c r="Z307" i="1"/>
  <c r="Z319" i="1"/>
  <c r="Z331" i="1"/>
  <c r="Z343" i="1"/>
  <c r="Z355"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11" i="1"/>
  <c r="Z27" i="1"/>
  <c r="Z39" i="1"/>
  <c r="Z51" i="1"/>
  <c r="Z63" i="1"/>
  <c r="Z75" i="1"/>
  <c r="Z87" i="1"/>
  <c r="Z99" i="1"/>
  <c r="Z111" i="1"/>
  <c r="Z123" i="1"/>
  <c r="Z139" i="1"/>
  <c r="Z147" i="1"/>
  <c r="Z159" i="1"/>
  <c r="Z171" i="1"/>
  <c r="Z183" i="1"/>
  <c r="Z195" i="1"/>
  <c r="Z207" i="1"/>
  <c r="Z219" i="1"/>
  <c r="Z227" i="1"/>
  <c r="Z239" i="1"/>
  <c r="Z251" i="1"/>
  <c r="Z263" i="1"/>
  <c r="Z275" i="1"/>
  <c r="Z287" i="1"/>
  <c r="Z299" i="1"/>
  <c r="Z311" i="1"/>
  <c r="Z323" i="1"/>
  <c r="Z335" i="1"/>
  <c r="Z351"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49" i="1"/>
  <c r="Y357" i="1"/>
  <c r="Y55" i="1"/>
  <c r="Y79" i="1"/>
  <c r="Y91" i="1"/>
  <c r="Y103" i="1"/>
  <c r="Y115" i="1"/>
  <c r="Y127" i="1"/>
  <c r="Y139" i="1"/>
  <c r="Y151" i="1"/>
  <c r="Y163" i="1"/>
  <c r="Y175" i="1"/>
  <c r="Y187" i="1"/>
  <c r="Y199" i="1"/>
  <c r="Y211" i="1"/>
  <c r="Y223" i="1"/>
  <c r="Y235" i="1"/>
  <c r="Y247" i="1"/>
  <c r="Y259" i="1"/>
  <c r="Y271" i="1"/>
  <c r="Y283" i="1"/>
  <c r="Y295" i="1"/>
  <c r="Y311" i="1"/>
  <c r="Y323" i="1"/>
  <c r="Y335" i="1"/>
  <c r="Y347" i="1"/>
  <c r="Y359"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53" i="1"/>
  <c r="Y47" i="1"/>
  <c r="Y63" i="1"/>
  <c r="Y71" i="1"/>
  <c r="Y83" i="1"/>
  <c r="Y95" i="1"/>
  <c r="Y107" i="1"/>
  <c r="Y119" i="1"/>
  <c r="Y131" i="1"/>
  <c r="Y143" i="1"/>
  <c r="Y155" i="1"/>
  <c r="Y167" i="1"/>
  <c r="Y179" i="1"/>
  <c r="Y191" i="1"/>
  <c r="Y203" i="1"/>
  <c r="Y215" i="1"/>
  <c r="Y227" i="1"/>
  <c r="Y239" i="1"/>
  <c r="Y251" i="1"/>
  <c r="Y263" i="1"/>
  <c r="Y275" i="1"/>
  <c r="Y287" i="1"/>
  <c r="Y299" i="1"/>
  <c r="Y307" i="1"/>
  <c r="Y319" i="1"/>
  <c r="Y331" i="1"/>
  <c r="Y343" i="1"/>
  <c r="Y355"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11" i="1"/>
  <c r="Y15" i="1"/>
  <c r="Y19" i="1"/>
  <c r="Y23" i="1"/>
  <c r="Y27" i="1"/>
  <c r="Y31" i="1"/>
  <c r="Y35" i="1"/>
  <c r="Y39" i="1"/>
  <c r="Y43" i="1"/>
  <c r="Y51" i="1"/>
  <c r="Y59" i="1"/>
  <c r="Y67" i="1"/>
  <c r="Y75" i="1"/>
  <c r="Y87" i="1"/>
  <c r="Y99" i="1"/>
  <c r="Y111" i="1"/>
  <c r="Y123" i="1"/>
  <c r="Y135" i="1"/>
  <c r="Y147" i="1"/>
  <c r="Y159" i="1"/>
  <c r="Y171" i="1"/>
  <c r="Y183" i="1"/>
  <c r="Y195" i="1"/>
  <c r="Y207" i="1"/>
  <c r="Y219" i="1"/>
  <c r="Y231" i="1"/>
  <c r="Y243" i="1"/>
  <c r="Y255" i="1"/>
  <c r="Y267" i="1"/>
  <c r="Y279" i="1"/>
  <c r="Y291" i="1"/>
  <c r="Y303" i="1"/>
  <c r="Y315" i="1"/>
  <c r="Y327" i="1"/>
  <c r="Y339" i="1"/>
  <c r="Y351"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57" i="1"/>
  <c r="X19" i="1"/>
  <c r="X31" i="1"/>
  <c r="X43" i="1"/>
  <c r="X51" i="1"/>
  <c r="X63" i="1"/>
  <c r="X75" i="1"/>
  <c r="X87" i="1"/>
  <c r="X99" i="1"/>
  <c r="X111" i="1"/>
  <c r="X123" i="1"/>
  <c r="X135" i="1"/>
  <c r="X147" i="1"/>
  <c r="X159" i="1"/>
  <c r="X171" i="1"/>
  <c r="X183" i="1"/>
  <c r="X195" i="1"/>
  <c r="X207" i="1"/>
  <c r="X219" i="1"/>
  <c r="X231" i="1"/>
  <c r="X243" i="1"/>
  <c r="X255" i="1"/>
  <c r="X267" i="1"/>
  <c r="X279" i="1"/>
  <c r="X291" i="1"/>
  <c r="X303" i="1"/>
  <c r="X315" i="1"/>
  <c r="X327" i="1"/>
  <c r="X339" i="1"/>
  <c r="X351"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15" i="1"/>
  <c r="X27" i="1"/>
  <c r="X39" i="1"/>
  <c r="X55" i="1"/>
  <c r="X67" i="1"/>
  <c r="X79" i="1"/>
  <c r="X91" i="1"/>
  <c r="X103" i="1"/>
  <c r="X115" i="1"/>
  <c r="X127" i="1"/>
  <c r="X139" i="1"/>
  <c r="X151" i="1"/>
  <c r="X163" i="1"/>
  <c r="X175" i="1"/>
  <c r="X187" i="1"/>
  <c r="X199" i="1"/>
  <c r="X211" i="1"/>
  <c r="X223" i="1"/>
  <c r="X235" i="1"/>
  <c r="X247" i="1"/>
  <c r="X259" i="1"/>
  <c r="X271" i="1"/>
  <c r="X283" i="1"/>
  <c r="X295" i="1"/>
  <c r="X307" i="1"/>
  <c r="X319" i="1"/>
  <c r="X331" i="1"/>
  <c r="X343" i="1"/>
  <c r="X355"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11" i="1"/>
  <c r="X23" i="1"/>
  <c r="X35" i="1"/>
  <c r="X47" i="1"/>
  <c r="X59" i="1"/>
  <c r="X71" i="1"/>
  <c r="X83" i="1"/>
  <c r="X95" i="1"/>
  <c r="X107" i="1"/>
  <c r="X119" i="1"/>
  <c r="X131" i="1"/>
  <c r="X143" i="1"/>
  <c r="X155" i="1"/>
  <c r="X167" i="1"/>
  <c r="X179" i="1"/>
  <c r="X191" i="1"/>
  <c r="X203" i="1"/>
  <c r="X215" i="1"/>
  <c r="X227" i="1"/>
  <c r="X239" i="1"/>
  <c r="X251" i="1"/>
  <c r="X263" i="1"/>
  <c r="X275" i="1"/>
  <c r="X287" i="1"/>
  <c r="X299" i="1"/>
  <c r="X311" i="1"/>
  <c r="X323" i="1"/>
  <c r="X335" i="1"/>
  <c r="X347" i="1"/>
  <c r="X359" i="1"/>
  <c r="W8"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12" i="1"/>
  <c r="W24" i="1"/>
  <c r="W36" i="1"/>
  <c r="W48" i="1"/>
  <c r="W60" i="1"/>
  <c r="W72" i="1"/>
  <c r="W84" i="1"/>
  <c r="W96" i="1"/>
  <c r="W112" i="1"/>
  <c r="W124" i="1"/>
  <c r="W132" i="1"/>
  <c r="W148" i="1"/>
  <c r="W164" i="1"/>
  <c r="W176" i="1"/>
  <c r="W188" i="1"/>
  <c r="W200" i="1"/>
  <c r="W212" i="1"/>
  <c r="W224" i="1"/>
  <c r="W236" i="1"/>
  <c r="W248" i="1"/>
  <c r="W260" i="1"/>
  <c r="W272" i="1"/>
  <c r="W284" i="1"/>
  <c r="W296" i="1"/>
  <c r="W308" i="1"/>
  <c r="W320" i="1"/>
  <c r="W332" i="1"/>
  <c r="W344" i="1"/>
  <c r="W356"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20" i="1"/>
  <c r="W28" i="1"/>
  <c r="W40" i="1"/>
  <c r="W52" i="1"/>
  <c r="W64" i="1"/>
  <c r="W76" i="1"/>
  <c r="W88" i="1"/>
  <c r="W100" i="1"/>
  <c r="W108" i="1"/>
  <c r="W120" i="1"/>
  <c r="W136" i="1"/>
  <c r="W144" i="1"/>
  <c r="W156" i="1"/>
  <c r="W168" i="1"/>
  <c r="W180" i="1"/>
  <c r="W192" i="1"/>
  <c r="W204" i="1"/>
  <c r="W216" i="1"/>
  <c r="W228" i="1"/>
  <c r="W240" i="1"/>
  <c r="W252" i="1"/>
  <c r="W264" i="1"/>
  <c r="W276" i="1"/>
  <c r="W288" i="1"/>
  <c r="W300" i="1"/>
  <c r="W312" i="1"/>
  <c r="W324" i="1"/>
  <c r="W336" i="1"/>
  <c r="W348" i="1"/>
  <c r="W11" i="1"/>
  <c r="W15" i="1"/>
  <c r="W19" i="1"/>
  <c r="W23" i="1"/>
  <c r="W27" i="1"/>
  <c r="W31" i="1"/>
  <c r="W35" i="1"/>
  <c r="W39" i="1"/>
  <c r="W43" i="1"/>
  <c r="W47" i="1"/>
  <c r="W51" i="1"/>
  <c r="W55" i="1"/>
  <c r="W59" i="1"/>
  <c r="W63" i="1"/>
  <c r="W67" i="1"/>
  <c r="W71" i="1"/>
  <c r="W75" i="1"/>
  <c r="W79" i="1"/>
  <c r="W83" i="1"/>
  <c r="W87" i="1"/>
  <c r="W91" i="1"/>
  <c r="W95" i="1"/>
  <c r="W99" i="1"/>
  <c r="W103" i="1"/>
  <c r="W107" i="1"/>
  <c r="W111" i="1"/>
  <c r="W115" i="1"/>
  <c r="W119" i="1"/>
  <c r="W123" i="1"/>
  <c r="W127" i="1"/>
  <c r="W131" i="1"/>
  <c r="W135" i="1"/>
  <c r="W139" i="1"/>
  <c r="W143" i="1"/>
  <c r="W147" i="1"/>
  <c r="W151" i="1"/>
  <c r="W155" i="1"/>
  <c r="W159" i="1"/>
  <c r="W163" i="1"/>
  <c r="W167" i="1"/>
  <c r="W171" i="1"/>
  <c r="W175" i="1"/>
  <c r="W179" i="1"/>
  <c r="W183" i="1"/>
  <c r="W187" i="1"/>
  <c r="W191" i="1"/>
  <c r="W195" i="1"/>
  <c r="W199" i="1"/>
  <c r="W203" i="1"/>
  <c r="W207" i="1"/>
  <c r="W211" i="1"/>
  <c r="W215" i="1"/>
  <c r="W219" i="1"/>
  <c r="W223" i="1"/>
  <c r="W227" i="1"/>
  <c r="W231" i="1"/>
  <c r="W235" i="1"/>
  <c r="W239" i="1"/>
  <c r="W243" i="1"/>
  <c r="W247" i="1"/>
  <c r="W251" i="1"/>
  <c r="W255" i="1"/>
  <c r="W259" i="1"/>
  <c r="W263" i="1"/>
  <c r="W267" i="1"/>
  <c r="W271" i="1"/>
  <c r="W275" i="1"/>
  <c r="W279" i="1"/>
  <c r="W283" i="1"/>
  <c r="W287" i="1"/>
  <c r="W291" i="1"/>
  <c r="W295" i="1"/>
  <c r="W299" i="1"/>
  <c r="W303" i="1"/>
  <c r="W307" i="1"/>
  <c r="W311" i="1"/>
  <c r="W315" i="1"/>
  <c r="W319" i="1"/>
  <c r="W323" i="1"/>
  <c r="W327" i="1"/>
  <c r="W331" i="1"/>
  <c r="W335" i="1"/>
  <c r="W339" i="1"/>
  <c r="W343" i="1"/>
  <c r="W347" i="1"/>
  <c r="W351" i="1"/>
  <c r="W355" i="1"/>
  <c r="W359" i="1"/>
  <c r="W16" i="1"/>
  <c r="W32" i="1"/>
  <c r="W44" i="1"/>
  <c r="W56" i="1"/>
  <c r="W68" i="1"/>
  <c r="W80" i="1"/>
  <c r="W92" i="1"/>
  <c r="W104" i="1"/>
  <c r="W116" i="1"/>
  <c r="W128" i="1"/>
  <c r="W140" i="1"/>
  <c r="W152" i="1"/>
  <c r="W160" i="1"/>
  <c r="W172" i="1"/>
  <c r="W184" i="1"/>
  <c r="W196" i="1"/>
  <c r="W208" i="1"/>
  <c r="W220" i="1"/>
  <c r="W232" i="1"/>
  <c r="W244" i="1"/>
  <c r="W256" i="1"/>
  <c r="W268" i="1"/>
  <c r="W280" i="1"/>
  <c r="W292" i="1"/>
  <c r="W304" i="1"/>
  <c r="W316" i="1"/>
  <c r="W328" i="1"/>
  <c r="W340" i="1"/>
  <c r="W352"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45" i="1"/>
  <c r="V353" i="1"/>
  <c r="V55" i="1"/>
  <c r="V71" i="1"/>
  <c r="V79" i="1"/>
  <c r="V95" i="1"/>
  <c r="V107" i="1"/>
  <c r="V119" i="1"/>
  <c r="V131" i="1"/>
  <c r="V143" i="1"/>
  <c r="V155" i="1"/>
  <c r="V167" i="1"/>
  <c r="V179" i="1"/>
  <c r="V191" i="1"/>
  <c r="V203" i="1"/>
  <c r="V215" i="1"/>
  <c r="V231" i="1"/>
  <c r="V247" i="1"/>
  <c r="V259" i="1"/>
  <c r="V271" i="1"/>
  <c r="V283" i="1"/>
  <c r="V295" i="1"/>
  <c r="V307" i="1"/>
  <c r="V319" i="1"/>
  <c r="V331" i="1"/>
  <c r="V343" i="1"/>
  <c r="V355"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9" i="1"/>
  <c r="V357" i="1"/>
  <c r="V59" i="1"/>
  <c r="V87" i="1"/>
  <c r="V99" i="1"/>
  <c r="V111" i="1"/>
  <c r="V123" i="1"/>
  <c r="V135" i="1"/>
  <c r="V147" i="1"/>
  <c r="V159" i="1"/>
  <c r="V171" i="1"/>
  <c r="V183" i="1"/>
  <c r="V195" i="1"/>
  <c r="V207" i="1"/>
  <c r="V219" i="1"/>
  <c r="V227" i="1"/>
  <c r="V239" i="1"/>
  <c r="V251" i="1"/>
  <c r="V263" i="1"/>
  <c r="V275" i="1"/>
  <c r="V287" i="1"/>
  <c r="V299" i="1"/>
  <c r="V311" i="1"/>
  <c r="V323" i="1"/>
  <c r="V335" i="1"/>
  <c r="V347" i="1"/>
  <c r="V359"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11" i="1"/>
  <c r="V15" i="1"/>
  <c r="V19" i="1"/>
  <c r="V23" i="1"/>
  <c r="V27" i="1"/>
  <c r="V31" i="1"/>
  <c r="V35" i="1"/>
  <c r="V39" i="1"/>
  <c r="V43" i="1"/>
  <c r="V47" i="1"/>
  <c r="V51" i="1"/>
  <c r="V63" i="1"/>
  <c r="V67" i="1"/>
  <c r="V75" i="1"/>
  <c r="V83" i="1"/>
  <c r="V91" i="1"/>
  <c r="V103" i="1"/>
  <c r="V115" i="1"/>
  <c r="V127" i="1"/>
  <c r="V139" i="1"/>
  <c r="V151" i="1"/>
  <c r="V163" i="1"/>
  <c r="V175" i="1"/>
  <c r="V187" i="1"/>
  <c r="V199" i="1"/>
  <c r="V211" i="1"/>
  <c r="V223" i="1"/>
  <c r="V235" i="1"/>
  <c r="V243" i="1"/>
  <c r="V255" i="1"/>
  <c r="V267" i="1"/>
  <c r="V279" i="1"/>
  <c r="V291" i="1"/>
  <c r="V303" i="1"/>
  <c r="V315" i="1"/>
  <c r="V327" i="1"/>
  <c r="V339" i="1"/>
  <c r="V351"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15" i="1"/>
  <c r="U39" i="1"/>
  <c r="U47" i="1"/>
  <c r="U59" i="1"/>
  <c r="U71" i="1"/>
  <c r="U83" i="1"/>
  <c r="U95" i="1"/>
  <c r="U107" i="1"/>
  <c r="U115" i="1"/>
  <c r="U127" i="1"/>
  <c r="U139" i="1"/>
  <c r="U151" i="1"/>
  <c r="U163" i="1"/>
  <c r="U175" i="1"/>
  <c r="U187" i="1"/>
  <c r="U199" i="1"/>
  <c r="U211" i="1"/>
  <c r="U223" i="1"/>
  <c r="U235" i="1"/>
  <c r="U247" i="1"/>
  <c r="U259" i="1"/>
  <c r="U271" i="1"/>
  <c r="U283" i="1"/>
  <c r="U295" i="1"/>
  <c r="U307" i="1"/>
  <c r="U327" i="1"/>
  <c r="U339" i="1"/>
  <c r="U351"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19" i="1"/>
  <c r="U35" i="1"/>
  <c r="U51" i="1"/>
  <c r="U63" i="1"/>
  <c r="U75" i="1"/>
  <c r="U87" i="1"/>
  <c r="U99" i="1"/>
  <c r="U111" i="1"/>
  <c r="U123" i="1"/>
  <c r="U135" i="1"/>
  <c r="U147" i="1"/>
  <c r="U159" i="1"/>
  <c r="U171" i="1"/>
  <c r="U183" i="1"/>
  <c r="U195" i="1"/>
  <c r="U207" i="1"/>
  <c r="U219" i="1"/>
  <c r="U231" i="1"/>
  <c r="U243" i="1"/>
  <c r="U255" i="1"/>
  <c r="U267" i="1"/>
  <c r="U279" i="1"/>
  <c r="U291" i="1"/>
  <c r="U303" i="1"/>
  <c r="U315" i="1"/>
  <c r="U323" i="1"/>
  <c r="U335" i="1"/>
  <c r="U347" i="1"/>
  <c r="U359"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11" i="1"/>
  <c r="U23" i="1"/>
  <c r="U27" i="1"/>
  <c r="U31" i="1"/>
  <c r="U43" i="1"/>
  <c r="U55" i="1"/>
  <c r="U67" i="1"/>
  <c r="U79" i="1"/>
  <c r="U91" i="1"/>
  <c r="U103" i="1"/>
  <c r="U119" i="1"/>
  <c r="U131" i="1"/>
  <c r="U143" i="1"/>
  <c r="U155" i="1"/>
  <c r="U167" i="1"/>
  <c r="U179" i="1"/>
  <c r="U191" i="1"/>
  <c r="U203" i="1"/>
  <c r="U215" i="1"/>
  <c r="U227" i="1"/>
  <c r="U239" i="1"/>
  <c r="U251" i="1"/>
  <c r="U263" i="1"/>
  <c r="U275" i="1"/>
  <c r="U287" i="1"/>
  <c r="U299" i="1"/>
  <c r="U311" i="1"/>
  <c r="U319" i="1"/>
  <c r="U331" i="1"/>
  <c r="U343" i="1"/>
  <c r="U355"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49" i="1"/>
  <c r="T357" i="1"/>
  <c r="T350" i="1"/>
  <c r="T11" i="1"/>
  <c r="T27" i="1"/>
  <c r="T39" i="1"/>
  <c r="T51" i="1"/>
  <c r="T63" i="1"/>
  <c r="T75" i="1"/>
  <c r="T87" i="1"/>
  <c r="T99" i="1"/>
  <c r="T111" i="1"/>
  <c r="T123" i="1"/>
  <c r="T135" i="1"/>
  <c r="T147" i="1"/>
  <c r="T159" i="1"/>
  <c r="T171" i="1"/>
  <c r="T183" i="1"/>
  <c r="T195" i="1"/>
  <c r="T207" i="1"/>
  <c r="T219" i="1"/>
  <c r="T231" i="1"/>
  <c r="T243" i="1"/>
  <c r="T255" i="1"/>
  <c r="T267" i="1"/>
  <c r="T279" i="1"/>
  <c r="T291" i="1"/>
  <c r="T303" i="1"/>
  <c r="T315" i="1"/>
  <c r="T327" i="1"/>
  <c r="T339" i="1"/>
  <c r="T351"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53" i="1"/>
  <c r="T342" i="1"/>
  <c r="T354" i="1"/>
  <c r="T15" i="1"/>
  <c r="T23" i="1"/>
  <c r="T35" i="1"/>
  <c r="T47" i="1"/>
  <c r="T59" i="1"/>
  <c r="T71" i="1"/>
  <c r="T83" i="1"/>
  <c r="T95" i="1"/>
  <c r="T107" i="1"/>
  <c r="T119" i="1"/>
  <c r="T131" i="1"/>
  <c r="T143" i="1"/>
  <c r="T155" i="1"/>
  <c r="T167" i="1"/>
  <c r="T179" i="1"/>
  <c r="T191" i="1"/>
  <c r="T203" i="1"/>
  <c r="T215" i="1"/>
  <c r="T227" i="1"/>
  <c r="T239" i="1"/>
  <c r="T251" i="1"/>
  <c r="T263" i="1"/>
  <c r="T275" i="1"/>
  <c r="T287" i="1"/>
  <c r="T299" i="1"/>
  <c r="T311" i="1"/>
  <c r="T323" i="1"/>
  <c r="T335" i="1"/>
  <c r="T347" i="1"/>
  <c r="T359"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6" i="1"/>
  <c r="T358" i="1"/>
  <c r="T19" i="1"/>
  <c r="T31" i="1"/>
  <c r="T43" i="1"/>
  <c r="T55" i="1"/>
  <c r="T67" i="1"/>
  <c r="T79" i="1"/>
  <c r="T91" i="1"/>
  <c r="T103" i="1"/>
  <c r="T115" i="1"/>
  <c r="T127" i="1"/>
  <c r="T139" i="1"/>
  <c r="T151" i="1"/>
  <c r="T163" i="1"/>
  <c r="T175" i="1"/>
  <c r="T187" i="1"/>
  <c r="T199" i="1"/>
  <c r="T211" i="1"/>
  <c r="T223" i="1"/>
  <c r="T235" i="1"/>
  <c r="T247" i="1"/>
  <c r="T259" i="1"/>
  <c r="T271" i="1"/>
  <c r="T283" i="1"/>
  <c r="T295" i="1"/>
  <c r="T307" i="1"/>
  <c r="T319" i="1"/>
  <c r="T331" i="1"/>
  <c r="T343" i="1"/>
  <c r="T355"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15" i="1"/>
  <c r="S27" i="1"/>
  <c r="S39" i="1"/>
  <c r="S51" i="1"/>
  <c r="S63" i="1"/>
  <c r="S75" i="1"/>
  <c r="S87" i="1"/>
  <c r="S99" i="1"/>
  <c r="S111" i="1"/>
  <c r="S123" i="1"/>
  <c r="S135" i="1"/>
  <c r="S147" i="1"/>
  <c r="S159" i="1"/>
  <c r="S171" i="1"/>
  <c r="S183" i="1"/>
  <c r="S195" i="1"/>
  <c r="S207" i="1"/>
  <c r="S219" i="1"/>
  <c r="S231" i="1"/>
  <c r="S243" i="1"/>
  <c r="S255" i="1"/>
  <c r="S267" i="1"/>
  <c r="S279" i="1"/>
  <c r="S291" i="1"/>
  <c r="S303" i="1"/>
  <c r="S315" i="1"/>
  <c r="S327" i="1"/>
  <c r="S339" i="1"/>
  <c r="S351"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19" i="1"/>
  <c r="S31" i="1"/>
  <c r="S43" i="1"/>
  <c r="S55" i="1"/>
  <c r="S67" i="1"/>
  <c r="S79" i="1"/>
  <c r="S91" i="1"/>
  <c r="S103" i="1"/>
  <c r="S115" i="1"/>
  <c r="S127" i="1"/>
  <c r="S139" i="1"/>
  <c r="S151" i="1"/>
  <c r="S163" i="1"/>
  <c r="S175" i="1"/>
  <c r="S187" i="1"/>
  <c r="S199" i="1"/>
  <c r="S211" i="1"/>
  <c r="S223" i="1"/>
  <c r="S235" i="1"/>
  <c r="S247" i="1"/>
  <c r="S259" i="1"/>
  <c r="S271" i="1"/>
  <c r="S283" i="1"/>
  <c r="S295" i="1"/>
  <c r="S307" i="1"/>
  <c r="S319" i="1"/>
  <c r="S331" i="1"/>
  <c r="S343" i="1"/>
  <c r="S355"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11" i="1"/>
  <c r="S23" i="1"/>
  <c r="S35" i="1"/>
  <c r="S47" i="1"/>
  <c r="S59" i="1"/>
  <c r="S71" i="1"/>
  <c r="S83" i="1"/>
  <c r="S95" i="1"/>
  <c r="S107" i="1"/>
  <c r="S119" i="1"/>
  <c r="S131" i="1"/>
  <c r="S143" i="1"/>
  <c r="S155" i="1"/>
  <c r="S167" i="1"/>
  <c r="S179" i="1"/>
  <c r="S191" i="1"/>
  <c r="S203" i="1"/>
  <c r="S215" i="1"/>
  <c r="S227" i="1"/>
  <c r="S239" i="1"/>
  <c r="S251" i="1"/>
  <c r="S263" i="1"/>
  <c r="S275" i="1"/>
  <c r="S287" i="1"/>
  <c r="S299" i="1"/>
  <c r="S311" i="1"/>
  <c r="S323" i="1"/>
  <c r="S335" i="1"/>
  <c r="S347" i="1"/>
  <c r="S359"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53" i="1"/>
  <c r="R15" i="1"/>
  <c r="R31" i="1"/>
  <c r="R43" i="1"/>
  <c r="R55" i="1"/>
  <c r="R67" i="1"/>
  <c r="R79" i="1"/>
  <c r="R91" i="1"/>
  <c r="R107" i="1"/>
  <c r="R119" i="1"/>
  <c r="R131" i="1"/>
  <c r="R143" i="1"/>
  <c r="R155" i="1"/>
  <c r="R167" i="1"/>
  <c r="R179" i="1"/>
  <c r="R191" i="1"/>
  <c r="R203" i="1"/>
  <c r="R215" i="1"/>
  <c r="R227" i="1"/>
  <c r="R239" i="1"/>
  <c r="R251" i="1"/>
  <c r="R263" i="1"/>
  <c r="R275" i="1"/>
  <c r="R283" i="1"/>
  <c r="R291" i="1"/>
  <c r="R299" i="1"/>
  <c r="R311" i="1"/>
  <c r="R323" i="1"/>
  <c r="R335" i="1"/>
  <c r="R347" i="1"/>
  <c r="R359"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7" i="1"/>
  <c r="R19" i="1"/>
  <c r="R35" i="1"/>
  <c r="R47" i="1"/>
  <c r="R59" i="1"/>
  <c r="R71" i="1"/>
  <c r="R83" i="1"/>
  <c r="R95" i="1"/>
  <c r="R103" i="1"/>
  <c r="R115" i="1"/>
  <c r="R127" i="1"/>
  <c r="R139" i="1"/>
  <c r="R151" i="1"/>
  <c r="R163" i="1"/>
  <c r="R175" i="1"/>
  <c r="R187" i="1"/>
  <c r="R199" i="1"/>
  <c r="R211" i="1"/>
  <c r="R223" i="1"/>
  <c r="R235" i="1"/>
  <c r="R247" i="1"/>
  <c r="R259" i="1"/>
  <c r="R271" i="1"/>
  <c r="R303" i="1"/>
  <c r="R315" i="1"/>
  <c r="R327" i="1"/>
  <c r="R339" i="1"/>
  <c r="R351"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11" i="1"/>
  <c r="R23" i="1"/>
  <c r="R27" i="1"/>
  <c r="R39" i="1"/>
  <c r="R51" i="1"/>
  <c r="R63" i="1"/>
  <c r="R75" i="1"/>
  <c r="R87" i="1"/>
  <c r="R99" i="1"/>
  <c r="R111" i="1"/>
  <c r="R123" i="1"/>
  <c r="R135" i="1"/>
  <c r="R147" i="1"/>
  <c r="R159" i="1"/>
  <c r="R171" i="1"/>
  <c r="R183" i="1"/>
  <c r="R195" i="1"/>
  <c r="R207" i="1"/>
  <c r="R219" i="1"/>
  <c r="R231" i="1"/>
  <c r="R243" i="1"/>
  <c r="R255" i="1"/>
  <c r="R267" i="1"/>
  <c r="R279" i="1"/>
  <c r="R287" i="1"/>
  <c r="R295" i="1"/>
  <c r="R307" i="1"/>
  <c r="R319" i="1"/>
  <c r="R331" i="1"/>
  <c r="R343" i="1"/>
  <c r="R355"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56"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52"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11" i="1"/>
  <c r="Q15" i="1"/>
  <c r="Q19" i="1"/>
  <c r="Q23" i="1"/>
  <c r="Q27" i="1"/>
  <c r="Q31" i="1"/>
  <c r="Q35" i="1"/>
  <c r="Q39" i="1"/>
  <c r="Q43" i="1"/>
  <c r="Q47" i="1"/>
  <c r="Q51" i="1"/>
  <c r="Q55" i="1"/>
  <c r="Q59" i="1"/>
  <c r="Q63" i="1"/>
  <c r="Q67" i="1"/>
  <c r="Q71" i="1"/>
  <c r="Q75" i="1"/>
  <c r="Q79" i="1"/>
  <c r="Q83" i="1"/>
  <c r="Q87" i="1"/>
  <c r="Q91" i="1"/>
  <c r="Q95" i="1"/>
  <c r="Q99" i="1"/>
  <c r="Q103" i="1"/>
  <c r="Q107" i="1"/>
  <c r="Q111" i="1"/>
  <c r="Q115" i="1"/>
  <c r="Q119" i="1"/>
  <c r="Q123" i="1"/>
  <c r="Q127" i="1"/>
  <c r="Q131" i="1"/>
  <c r="Q135" i="1"/>
  <c r="Q139" i="1"/>
  <c r="Q143" i="1"/>
  <c r="Q147" i="1"/>
  <c r="Q151" i="1"/>
  <c r="Q155" i="1"/>
  <c r="Q159" i="1"/>
  <c r="Q163" i="1"/>
  <c r="Q167" i="1"/>
  <c r="Q171" i="1"/>
  <c r="Q175" i="1"/>
  <c r="Q179" i="1"/>
  <c r="Q183" i="1"/>
  <c r="Q187" i="1"/>
  <c r="Q191" i="1"/>
  <c r="Q195" i="1"/>
  <c r="Q199" i="1"/>
  <c r="Q203" i="1"/>
  <c r="Q207" i="1"/>
  <c r="Q211" i="1"/>
  <c r="Q215" i="1"/>
  <c r="Q219" i="1"/>
  <c r="Q223" i="1"/>
  <c r="Q227" i="1"/>
  <c r="Q231" i="1"/>
  <c r="Q235" i="1"/>
  <c r="Q239" i="1"/>
  <c r="Q243" i="1"/>
  <c r="Q247" i="1"/>
  <c r="Q251" i="1"/>
  <c r="Q255" i="1"/>
  <c r="Q259" i="1"/>
  <c r="Q263" i="1"/>
  <c r="Q267" i="1"/>
  <c r="Q271" i="1"/>
  <c r="Q275" i="1"/>
  <c r="Q279" i="1"/>
  <c r="Q283" i="1"/>
  <c r="Q287" i="1"/>
  <c r="Q291" i="1"/>
  <c r="Q295" i="1"/>
  <c r="Q299" i="1"/>
  <c r="Q303" i="1"/>
  <c r="Q307" i="1"/>
  <c r="Q311" i="1"/>
  <c r="Q315" i="1"/>
  <c r="Q319" i="1"/>
  <c r="Q323" i="1"/>
  <c r="Q327" i="1"/>
  <c r="Q331" i="1"/>
  <c r="Q335" i="1"/>
  <c r="Q339" i="1"/>
  <c r="Q343" i="1"/>
  <c r="Q347" i="1"/>
  <c r="Q351" i="1"/>
  <c r="Q355" i="1"/>
  <c r="Q359" i="1"/>
  <c r="Q348" i="1"/>
</calcChain>
</file>

<file path=xl/sharedStrings.xml><?xml version="1.0" encoding="utf-8"?>
<sst xmlns="http://schemas.openxmlformats.org/spreadsheetml/2006/main" count="17203" uniqueCount="949">
  <si>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</si>
  <si>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</si>
  <si>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</si>
  <si>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</si>
  <si>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</si>
  <si>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</si>
  <si>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</si>
  <si>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</si>
  <si>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</si>
  <si>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</si>
  <si>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</si>
  <si>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</si>
  <si>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</si>
  <si>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</si>
  <si>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</si>
  <si>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</si>
  <si>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</si>
  <si>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</si>
  <si>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</si>
  <si>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</si>
  <si>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</si>
  <si>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</si>
  <si>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</si>
  <si>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</si>
  <si>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</si>
  <si>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</si>
  <si>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</si>
  <si>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</si>
  <si>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</si>
  <si>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</si>
  <si>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</si>
  <si>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</si>
  <si>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</si>
  <si>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</si>
  <si>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</si>
  <si>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</si>
  <si>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</si>
  <si>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</si>
  <si>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</si>
  <si>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</si>
  <si>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</si>
  <si>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</si>
  <si>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</si>
  <si>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</si>
  <si>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</si>
  <si>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</si>
  <si>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</si>
  <si>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</si>
  <si>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</si>
  <si>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</si>
  <si>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</si>
  <si>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</si>
  <si>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</si>
  <si>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</si>
  <si>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</si>
  <si>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</si>
  <si>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</si>
  <si>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</si>
  <si>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</si>
  <si>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</si>
  <si>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</si>
  <si>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</si>
  <si>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</si>
  <si>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</si>
  <si>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</si>
  <si>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</si>
  <si>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</si>
  <si>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</si>
  <si>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</si>
  <si>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</si>
  <si>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</si>
  <si>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</si>
  <si>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</si>
  <si>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</si>
  <si>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</si>
  <si>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</si>
  <si>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</si>
  <si>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</si>
  <si>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</si>
  <si>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</si>
  <si>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</si>
  <si>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</si>
  <si>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</si>
  <si>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</si>
  <si>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</si>
  <si>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</si>
  <si>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</si>
  <si>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</si>
  <si>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</si>
  <si>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</si>
  <si>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</si>
  <si>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</si>
  <si>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</si>
  <si>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</si>
  <si>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</si>
  <si>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</si>
  <si>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</si>
  <si>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</si>
  <si>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</si>
  <si>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</si>
  <si>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</si>
  <si>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</si>
  <si>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</si>
  <si>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</si>
  <si>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</si>
  <si>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</si>
  <si>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</si>
  <si>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</si>
  <si>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</si>
  <si>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</si>
  <si>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</si>
  <si>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</si>
  <si>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</si>
  <si>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</si>
  <si>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</si>
  <si>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</si>
  <si>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</si>
  <si>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</si>
  <si>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</si>
  <si>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</si>
  <si>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</si>
  <si>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</si>
  <si>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</si>
  <si>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</si>
  <si>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</si>
  <si>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</si>
  <si>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</si>
  <si>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</si>
  <si>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</si>
  <si>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</si>
  <si>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</si>
  <si>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</si>
  <si>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</si>
  <si>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</si>
  <si>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</si>
  <si>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</si>
  <si>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</si>
  <si>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</si>
  <si>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</si>
  <si>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</si>
  <si>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</si>
  <si>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</si>
  <si>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</si>
  <si>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</si>
  <si>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</si>
  <si>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</si>
  <si>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</si>
  <si>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</si>
  <si>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</si>
  <si>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</si>
  <si>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</si>
  <si>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</si>
  <si>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</si>
  <si>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</si>
  <si>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</si>
  <si>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</si>
  <si>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</si>
  <si>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</si>
  <si>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</si>
  <si>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</si>
  <si>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</si>
  <si>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</si>
  <si>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</si>
  <si>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</si>
  <si>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</si>
  <si>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</si>
  <si>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</si>
  <si>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</si>
  <si>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</si>
  <si>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</si>
  <si>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</si>
  <si>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</si>
  <si>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</si>
  <si>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</si>
  <si>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</si>
  <si>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</si>
  <si>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</si>
  <si>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</si>
  <si>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</si>
  <si>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</si>
  <si>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</si>
  <si>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</si>
  <si>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</si>
  <si>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</si>
  <si>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</si>
  <si>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</si>
  <si>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</si>
  <si>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</si>
  <si>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</si>
  <si>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</si>
  <si>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</si>
  <si>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</si>
  <si>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</si>
  <si>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</si>
  <si>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</si>
  <si>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</si>
  <si>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</si>
  <si>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</si>
  <si>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</si>
  <si>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</si>
  <si>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</si>
  <si>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</si>
  <si>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</si>
  <si>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</si>
  <si>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</si>
  <si>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</si>
  <si>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</si>
  <si>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</si>
  <si>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</si>
  <si>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</si>
  <si>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</si>
  <si>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</si>
  <si>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</si>
  <si>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</si>
  <si>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</si>
  <si>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</si>
  <si>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</si>
  <si>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</si>
  <si>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</si>
  <si>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</si>
  <si>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</si>
  <si>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</si>
  <si>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</si>
  <si>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</si>
  <si>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COORDINADOR GENERAL "B"</t>
  </si>
  <si>
    <t>COORDINACION GENERAL DE COMUNICACION CIUDADANA</t>
  </si>
  <si>
    <t>SUBDIRECTOR (A) "A"</t>
  </si>
  <si>
    <t>SUBDIRECCION DE CONTROL DE GESTION</t>
  </si>
  <si>
    <t>DIRECTOR (A) EJECUTIVO (A) "B"</t>
  </si>
  <si>
    <t>DIRECCION EJECUTIVA DE COMUNICACION DIGITAL Y MEDIOS SOCIALES</t>
  </si>
  <si>
    <t>ENLACE "A"</t>
  </si>
  <si>
    <t>ENLACE PARA ATENCION A REDES SOCIALES</t>
  </si>
  <si>
    <t>ENLACE DE CONTENIDO DE REDES SOCIALES</t>
  </si>
  <si>
    <t>ENLACE DE CONTENIDO WEB</t>
  </si>
  <si>
    <t>SUBDIRECCION DE COMUNICACION DIGITAL</t>
  </si>
  <si>
    <t>SUBDIRECCION DE INTERACCION DIGITAL</t>
  </si>
  <si>
    <t>DIRECCION EJECUTIVA DE PRENSA</t>
  </si>
  <si>
    <t>ENLACE DE MONITOREO</t>
  </si>
  <si>
    <t>ENLACE DE INFORMACION</t>
  </si>
  <si>
    <t>ENLACE DE REDACCION</t>
  </si>
  <si>
    <t>ENLACE DE PRENSA</t>
  </si>
  <si>
    <t>ENLACE DE SALA DE PRENSA</t>
  </si>
  <si>
    <t>ENLACE DE FOTOGRAFIA</t>
  </si>
  <si>
    <t>ENLACE DE SINTESIS</t>
  </si>
  <si>
    <t>ENLACE DE ATENCION A MEDIOS</t>
  </si>
  <si>
    <t>ENLACE OPERATIVO (A)</t>
  </si>
  <si>
    <t>DIRECTOR (A) "A"</t>
  </si>
  <si>
    <t>DIRECCION DE SEGUIMIENTO INFORMATIVO</t>
  </si>
  <si>
    <t>SUBDIRECCION DE MONITOREO</t>
  </si>
  <si>
    <t>JEFE (A) DE UNIDAD DEPARTAMENTAL "A"</t>
  </si>
  <si>
    <t>JEFATURA DE UNIDAD DEPARTAMENTAL DE SEGUIMIENTO INFORMATIVO</t>
  </si>
  <si>
    <t>SUBDIRECCION DE DATOS Y ANALISIS</t>
  </si>
  <si>
    <t>DIRECCION DE PRENSA</t>
  </si>
  <si>
    <t>SUBDIRECCION DE PRENSA</t>
  </si>
  <si>
    <t>JEFATURA DE UNIDAD DEPARTAMENTAL DE CONTENIDOS PARA PRENSA</t>
  </si>
  <si>
    <t>LIDER COORDINADOR (A) DE PROYECTOS "A"</t>
  </si>
  <si>
    <t>LIDER COORDINADOR (A) DE PROYECTOS DE IMAGEN FIJA</t>
  </si>
  <si>
    <t>LIDER COORDINADOR (A) DE PROYECTOS DE IMAGEN EN MOVIMIENTO</t>
  </si>
  <si>
    <t>SUBDIRECCION DE ATENCION A PRENSA</t>
  </si>
  <si>
    <t>JEFATURA DE UNIDAD DEPARTAMENTAL DE ATENCION A PRENSA</t>
  </si>
  <si>
    <t>JEFATURA DE UNIDAD DEPARTAMENTAL DE LOGISTICA PARA PRENSA</t>
  </si>
  <si>
    <t>DIRECCION DE IDENTIDAD GRAFICA</t>
  </si>
  <si>
    <t>ENLACE DE IMAGEN INSTITUCIONAL</t>
  </si>
  <si>
    <t>SUBDIRECCION DE IDENTIDAD GRAFICA</t>
  </si>
  <si>
    <t>SUBDIRECCION DE PROPUESTA GRAFICA</t>
  </si>
  <si>
    <t>JEFATURA DE UNIDAD DEPARTAMENTAL DE ACTUALIZACION GRAFICA</t>
  </si>
  <si>
    <t>DIRECCION EJECUTIVA DE ESTRATEGIA COMUNICATIVA</t>
  </si>
  <si>
    <t>ENLACE DE SEGUIMIENTO A PAUTA</t>
  </si>
  <si>
    <t>ENLACE DE CONTROL DE GESTION</t>
  </si>
  <si>
    <t>ENLACE DE SEGUIMIENTO A CAMPAÑAS</t>
  </si>
  <si>
    <t>DIRECCION DE ESTRATEGIA EN MEDIOS</t>
  </si>
  <si>
    <t>SUBDIRECCION DE CAMPAÑAS EN MEDIOS</t>
  </si>
  <si>
    <t>JEFATURA DE UNIDAD DEPARTAMENTAL DE TACTICA EN MEDIOS</t>
  </si>
  <si>
    <t>DIRECCION DE PLANEACION DE CAMPAÑAS</t>
  </si>
  <si>
    <t>SUBDIRECCION DE MENSAJE</t>
  </si>
  <si>
    <t>JEFATURA DE UNIDAD DEPARTAMENTAL DE SEGUIMIENTO A INFORMACION INSTITUCIONAL</t>
  </si>
  <si>
    <t>TECNICO (A) EN HERR.Y DISPOSITIVOS-PR "C"</t>
  </si>
  <si>
    <t>SRIO (A). TEC. DIR. GRAL DE COMUNIC. SOCIAL</t>
  </si>
  <si>
    <t>LIDER COORDINADOR (A) DE PROYECTOS "B"</t>
  </si>
  <si>
    <t>ADMINISTRATIVO (A) ESPECIALIZADO (A) "L"</t>
  </si>
  <si>
    <t>ESPEC.MONITOREO E INFORM.COM.SOCIAL</t>
  </si>
  <si>
    <t>CATEGORIA DEL PROGRAMA DE SEPARACION VOLUNTARIA 2025</t>
  </si>
  <si>
    <t>JEFE (A) DE OFICINA</t>
  </si>
  <si>
    <t>PROFESIONAL EN INFORMATICA</t>
  </si>
  <si>
    <t>JEFE (A) DE OFICINA "E"</t>
  </si>
  <si>
    <t>ANALISTA DE DESARROLLO DE PROCESO</t>
  </si>
  <si>
    <t>ADMINISTRATIVO (A) TECNICO (A) OPERACIONAL</t>
  </si>
  <si>
    <t>JEFE (A) DE SISTEMAS ADMINISTRATIVOS</t>
  </si>
  <si>
    <t>COORD. DE SISTEMATIZACION ADMINISTRATIVA</t>
  </si>
  <si>
    <t>ANALISTA DE DESARROLLO ADMINISTRATIVO</t>
  </si>
  <si>
    <t>SUPERVISOR (A) PROGS. Y PROYECTOS DE OBRA</t>
  </si>
  <si>
    <t>ADMINISTRATIVO (A) OPERATIVO (A)</t>
  </si>
  <si>
    <t>ANALISTA PROG. DE SIST. ESP. DE COMPUTO</t>
  </si>
  <si>
    <t>COORDINADOR (A) DE TECNICOS (AS) ESPECIALIZADOS (AS)</t>
  </si>
  <si>
    <t>SECRETARIO (A) DE DIRECCION GENERAL</t>
  </si>
  <si>
    <t>JEFE (A) DE OFICINA DE SISTEMAS DE COMPUTO</t>
  </si>
  <si>
    <t>AUXILIAR ADMINISTRATIVO (A)</t>
  </si>
  <si>
    <t>JEFE (A) DE SECCION DE SISTEMAS DE COMPUTO</t>
  </si>
  <si>
    <t>SECRETARIO (A) DE DIRECTOR (A) DE AREA</t>
  </si>
  <si>
    <t>JEFE (A) DE GRUPO DE SISTEMAS ELECTRONICOS</t>
  </si>
  <si>
    <t>ADMINISTRATIVO (A) "D"-ESCALAFON DIGITAL</t>
  </si>
  <si>
    <t>ANALISTA DE PROYECTOS</t>
  </si>
  <si>
    <t>SUPERVISOR (A) GENERAL</t>
  </si>
  <si>
    <t>AUDITOR (A) FISCAL</t>
  </si>
  <si>
    <t>JEFE (A) DE SECCION "A"</t>
  </si>
  <si>
    <t>ADMINISTRATIVO (A) "B"-ESCALAFON DIGITAL</t>
  </si>
  <si>
    <t>AUXILIAR DE SERVICIOS</t>
  </si>
  <si>
    <t>JEFE (A) DE MANTENIMIENTO EN GENERAL "A"</t>
  </si>
  <si>
    <t>ADMINISTRATIVO (A) "A"-ESCALAFON DIGITAL</t>
  </si>
  <si>
    <t>ANALISTA TECNICO (A)</t>
  </si>
  <si>
    <t>JEFE (A) DE SECCION TEC. EN RADIO Y T.V.</t>
  </si>
  <si>
    <t xml:space="preserve">SUBJEFE (A) DE OFICINA                            </t>
  </si>
  <si>
    <t>TECNICO (A) EN COMPUTACION</t>
  </si>
  <si>
    <t>TECNICO (A) ADMINISTRATIVO (A)</t>
  </si>
  <si>
    <t>SUPERVISOR (A)</t>
  </si>
  <si>
    <t>SUPERVISOR (A) TECNICO (A)</t>
  </si>
  <si>
    <t>AUXILIAR DE ANALISTA ADMINISTRATIVO (A)</t>
  </si>
  <si>
    <t>ENCUESTADOR (A) "A"</t>
  </si>
  <si>
    <t>AUXILIAR "A"</t>
  </si>
  <si>
    <t>PEON</t>
  </si>
  <si>
    <t>APOYO ADMTVO (A) EN AREAS ESPECIFICAS "A"</t>
  </si>
  <si>
    <t>ADMINISTRATIVO (A)  ESPECIALIZADO (A)</t>
  </si>
  <si>
    <t>AUX. OPERATIVO (A) EN OFNAS. ADMVAS.</t>
  </si>
  <si>
    <t xml:space="preserve">JEFE (A) DE VIGILANTES                            </t>
  </si>
  <si>
    <t>AUXILIAR ADMINISTRATIVO (A) Y/O AUXILIAR OPERATIVO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</si>
  <si>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</si>
  <si>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ANA MARIA</t>
  </si>
  <si>
    <t>LOMELI</t>
  </si>
  <si>
    <t>ROBLES</t>
  </si>
  <si>
    <t>ROSA NALLELY</t>
  </si>
  <si>
    <t>LEON</t>
  </si>
  <si>
    <t>RUIZ</t>
  </si>
  <si>
    <t>CLARA</t>
  </si>
  <si>
    <t>BAÑUELOS</t>
  </si>
  <si>
    <t>CHAVEZ</t>
  </si>
  <si>
    <t>ZUGEILI</t>
  </si>
  <si>
    <t>TAPIA</t>
  </si>
  <si>
    <t>CORONA</t>
  </si>
  <si>
    <t>CARLOS</t>
  </si>
  <si>
    <t>PORRAZ</t>
  </si>
  <si>
    <t>SANCHEZ</t>
  </si>
  <si>
    <t>REYNA SARAI</t>
  </si>
  <si>
    <t>ROJAS</t>
  </si>
  <si>
    <t>GARCIA</t>
  </si>
  <si>
    <t>MIGUEL ANGEL</t>
  </si>
  <si>
    <t>MATA</t>
  </si>
  <si>
    <t>MORENO</t>
  </si>
  <si>
    <t>ELIZABETH DE JESUS</t>
  </si>
  <si>
    <t>NOVOA</t>
  </si>
  <si>
    <t>MARIA DE LA LUZ</t>
  </si>
  <si>
    <t>AVILES</t>
  </si>
  <si>
    <t>CESAR RUBEN</t>
  </si>
  <si>
    <t>ESPINOSA</t>
  </si>
  <si>
    <t>LLANOS</t>
  </si>
  <si>
    <t>ROSA ISELA</t>
  </si>
  <si>
    <t>ORTEGA</t>
  </si>
  <si>
    <t>GONZALEZ</t>
  </si>
  <si>
    <t>JESSICA</t>
  </si>
  <si>
    <t>BORJA</t>
  </si>
  <si>
    <t>MONTIEL</t>
  </si>
  <si>
    <t>EDUARDO</t>
  </si>
  <si>
    <t>ACEVEDO</t>
  </si>
  <si>
    <t>FUENTES</t>
  </si>
  <si>
    <t>IVAN ALBERTO</t>
  </si>
  <si>
    <t>GALEANA</t>
  </si>
  <si>
    <t>FLORES</t>
  </si>
  <si>
    <t>EDUARDO VALENTIN</t>
  </si>
  <si>
    <t>ALMARAZ</t>
  </si>
  <si>
    <t>LILIA PAOLA</t>
  </si>
  <si>
    <t>ALMANZA</t>
  </si>
  <si>
    <t>LOPEZ</t>
  </si>
  <si>
    <t>MARCO ANTONIO</t>
  </si>
  <si>
    <t>CANALES</t>
  </si>
  <si>
    <t>JUAREZ</t>
  </si>
  <si>
    <t>DAIMLER IRAK</t>
  </si>
  <si>
    <t>LUNA</t>
  </si>
  <si>
    <t>CASTELLANOS</t>
  </si>
  <si>
    <t>GABRIELA</t>
  </si>
  <si>
    <t>ORTIZ</t>
  </si>
  <si>
    <t>BARREDA</t>
  </si>
  <si>
    <t>ANA LILIA</t>
  </si>
  <si>
    <t>GUERRA</t>
  </si>
  <si>
    <t>CAMACHO</t>
  </si>
  <si>
    <t>BRENDA ANDREA</t>
  </si>
  <si>
    <t>MONDRAGON</t>
  </si>
  <si>
    <t>GUTIERREZ</t>
  </si>
  <si>
    <t>LUIS ARTURO</t>
  </si>
  <si>
    <t>HERNANDEZ</t>
  </si>
  <si>
    <t>ZAVALETA</t>
  </si>
  <si>
    <t>ROBERTO CARLOS</t>
  </si>
  <si>
    <t>MENDOZA</t>
  </si>
  <si>
    <t>MARICARMEN</t>
  </si>
  <si>
    <t>PACHECO</t>
  </si>
  <si>
    <t>VELAZQUEZ</t>
  </si>
  <si>
    <t>SANTIAGO</t>
  </si>
  <si>
    <t>SALMERON</t>
  </si>
  <si>
    <t>ALVARADO</t>
  </si>
  <si>
    <t>CRESENCIO</t>
  </si>
  <si>
    <t>VAZQUEZ</t>
  </si>
  <si>
    <t>LORENZO</t>
  </si>
  <si>
    <t>BENJAMIN</t>
  </si>
  <si>
    <t>ESCALANTE</t>
  </si>
  <si>
    <t>MARTIN GUILLERMO</t>
  </si>
  <si>
    <t>PADILLA</t>
  </si>
  <si>
    <t>DELGADO</t>
  </si>
  <si>
    <t>MARTIN ALFREDO</t>
  </si>
  <si>
    <t>SALVADOR</t>
  </si>
  <si>
    <t>VALDES</t>
  </si>
  <si>
    <t>JUAN ALBERTO</t>
  </si>
  <si>
    <t>AYALA</t>
  </si>
  <si>
    <t>PALOMARES</t>
  </si>
  <si>
    <t>LEONOR ESTELA</t>
  </si>
  <si>
    <t>VILLASEÑOR</t>
  </si>
  <si>
    <t>RAMIREZ</t>
  </si>
  <si>
    <t>MONICA MARIA MONSERRAT</t>
  </si>
  <si>
    <t>PATIÑO</t>
  </si>
  <si>
    <t>RICO</t>
  </si>
  <si>
    <t>ESPINOZA</t>
  </si>
  <si>
    <t>SERGIO DANIEL</t>
  </si>
  <si>
    <t>VERA</t>
  </si>
  <si>
    <t>HECTOR ALEJANDRO</t>
  </si>
  <si>
    <t>ESTRADA</t>
  </si>
  <si>
    <t>REGIS</t>
  </si>
  <si>
    <t>FERNANDO</t>
  </si>
  <si>
    <t>BARRIENTOS</t>
  </si>
  <si>
    <t>CASTANEIRA</t>
  </si>
  <si>
    <t>YENTL JOCELYN</t>
  </si>
  <si>
    <t>BECERRIL</t>
  </si>
  <si>
    <t>DIEGO AXEL</t>
  </si>
  <si>
    <t>IAZAIRA</t>
  </si>
  <si>
    <t>GABRIELA ALEJANDRA</t>
  </si>
  <si>
    <t>MONGE</t>
  </si>
  <si>
    <t>FERNANDA GUADALUPE</t>
  </si>
  <si>
    <t>MEDINA</t>
  </si>
  <si>
    <t>PILARES</t>
  </si>
  <si>
    <t>ELSA</t>
  </si>
  <si>
    <t>RODRIGUEZ</t>
  </si>
  <si>
    <t>IGNACIO ALONSO</t>
  </si>
  <si>
    <t>URIBE</t>
  </si>
  <si>
    <t>GUZMAN</t>
  </si>
  <si>
    <t>GUADALUPE</t>
  </si>
  <si>
    <t>DIAZ</t>
  </si>
  <si>
    <t>ILEANA LIZET</t>
  </si>
  <si>
    <t>JOSE JUAN</t>
  </si>
  <si>
    <t>FIGUEROA</t>
  </si>
  <si>
    <t>LOURDES ADRIANA</t>
  </si>
  <si>
    <t>KRAUSE</t>
  </si>
  <si>
    <t>ROJO</t>
  </si>
  <si>
    <t>CINTHYA LETICIA</t>
  </si>
  <si>
    <t>ARAGO</t>
  </si>
  <si>
    <t>SUAREZ</t>
  </si>
  <si>
    <t>AVILA</t>
  </si>
  <si>
    <t>GUERRERO</t>
  </si>
  <si>
    <t>GLORIA</t>
  </si>
  <si>
    <t>BARRON</t>
  </si>
  <si>
    <t>MARIA DEL SOCORRO</t>
  </si>
  <si>
    <t>CARDENAS</t>
  </si>
  <si>
    <t>SALAZAR</t>
  </si>
  <si>
    <t>ROGELIO ALFONSO</t>
  </si>
  <si>
    <t>CARRASCO</t>
  </si>
  <si>
    <t>GUIEE BIANNI</t>
  </si>
  <si>
    <t>COJULUM</t>
  </si>
  <si>
    <t>JOSE</t>
  </si>
  <si>
    <t>CORTES</t>
  </si>
  <si>
    <t>MARTHA</t>
  </si>
  <si>
    <t>MARIA DE JESUS</t>
  </si>
  <si>
    <t>EDGAR EDUARDO</t>
  </si>
  <si>
    <t>TREJO</t>
  </si>
  <si>
    <t>MANUELA</t>
  </si>
  <si>
    <t>ROBERTO</t>
  </si>
  <si>
    <t>CASTRO</t>
  </si>
  <si>
    <t>ANA BERTHA</t>
  </si>
  <si>
    <t>EMILIA</t>
  </si>
  <si>
    <t>GUILLERMO</t>
  </si>
  <si>
    <t>DE LA TORRE</t>
  </si>
  <si>
    <t>ILIANA JANET</t>
  </si>
  <si>
    <t>TORRES</t>
  </si>
  <si>
    <t>ANGELICA SARAY</t>
  </si>
  <si>
    <t>ISLAS</t>
  </si>
  <si>
    <t>RAMOS</t>
  </si>
  <si>
    <t>NAYELI</t>
  </si>
  <si>
    <t>LEDESMA</t>
  </si>
  <si>
    <t>FAUSTINO</t>
  </si>
  <si>
    <t>GARDUÑO</t>
  </si>
  <si>
    <t>MARIA DE LOS ANGELES</t>
  </si>
  <si>
    <t>MARISCAL</t>
  </si>
  <si>
    <t>JESUS</t>
  </si>
  <si>
    <t>MARTINEZ</t>
  </si>
  <si>
    <t>MALDONADO</t>
  </si>
  <si>
    <t>MARIA ELENA</t>
  </si>
  <si>
    <t>MAURICIO</t>
  </si>
  <si>
    <t>PAREDES</t>
  </si>
  <si>
    <t>LUIS MANUEL</t>
  </si>
  <si>
    <t>RANDU</t>
  </si>
  <si>
    <t>MONTERROSAS</t>
  </si>
  <si>
    <t>SANDOVAL</t>
  </si>
  <si>
    <t>NORMA HILDA</t>
  </si>
  <si>
    <t>NAVARRO</t>
  </si>
  <si>
    <t>OCHOA</t>
  </si>
  <si>
    <t>ROCIO MARGARITA</t>
  </si>
  <si>
    <t>NUCAMENDI</t>
  </si>
  <si>
    <t>DOMINGUEZ</t>
  </si>
  <si>
    <t>ROSALBA</t>
  </si>
  <si>
    <t>PEREZ</t>
  </si>
  <si>
    <t>OSORIO</t>
  </si>
  <si>
    <t>MARGARITO</t>
  </si>
  <si>
    <t>ANTONIA</t>
  </si>
  <si>
    <t>ROCIO ANGELICA</t>
  </si>
  <si>
    <t>RECILLAS</t>
  </si>
  <si>
    <t>MARTHA ISABEL</t>
  </si>
  <si>
    <t>REYES</t>
  </si>
  <si>
    <t>SIMON</t>
  </si>
  <si>
    <t>LAURA LETICIA</t>
  </si>
  <si>
    <t>REYNAL</t>
  </si>
  <si>
    <t>BALTAZAR</t>
  </si>
  <si>
    <t>HILDA LETICIA</t>
  </si>
  <si>
    <t>NESTOR AGUSTIN</t>
  </si>
  <si>
    <t>SANTOS</t>
  </si>
  <si>
    <t>MARIA DEL PILAR</t>
  </si>
  <si>
    <t>SERRANO</t>
  </si>
  <si>
    <t>VILLA</t>
  </si>
  <si>
    <t>MARIA LUISA</t>
  </si>
  <si>
    <t>SOTO</t>
  </si>
  <si>
    <t>MARIA ELIZABETH</t>
  </si>
  <si>
    <t>VALLADARES</t>
  </si>
  <si>
    <t>FERNANDO RODRIGO</t>
  </si>
  <si>
    <t>FRANCISCO JONATHAN</t>
  </si>
  <si>
    <t>VALDEZ</t>
  </si>
  <si>
    <t>AMEZCUA</t>
  </si>
  <si>
    <t>RANGEL</t>
  </si>
  <si>
    <t>ANDREA</t>
  </si>
  <si>
    <t>BEJARANO</t>
  </si>
  <si>
    <t>MATURANO</t>
  </si>
  <si>
    <t>CARDOSO</t>
  </si>
  <si>
    <t>QUIÑONES</t>
  </si>
  <si>
    <t>MARIA CONCEPCION LETICIA</t>
  </si>
  <si>
    <t>CERON</t>
  </si>
  <si>
    <t>ALEJANDRO</t>
  </si>
  <si>
    <t>DE LA OCA</t>
  </si>
  <si>
    <t>MARIANA</t>
  </si>
  <si>
    <t>ESTRELLA</t>
  </si>
  <si>
    <t>TOVAR</t>
  </si>
  <si>
    <t>ROSALINA</t>
  </si>
  <si>
    <t>EUSEBI</t>
  </si>
  <si>
    <t>VALERDI</t>
  </si>
  <si>
    <t>MARCELO ALEJANDRO</t>
  </si>
  <si>
    <t>PONCE</t>
  </si>
  <si>
    <t>BEATRIZ</t>
  </si>
  <si>
    <t>GOMEZ</t>
  </si>
  <si>
    <t>BETZHABET</t>
  </si>
  <si>
    <t>CASTAÑEDA</t>
  </si>
  <si>
    <t>HUGO</t>
  </si>
  <si>
    <t>CRUZ</t>
  </si>
  <si>
    <t>DENISE DE JESUS</t>
  </si>
  <si>
    <t>ARMANDO</t>
  </si>
  <si>
    <t>HERRERA</t>
  </si>
  <si>
    <t>HURTADO</t>
  </si>
  <si>
    <t>MARTHA LETICIA</t>
  </si>
  <si>
    <t>ALEJANDRO VICTORICO</t>
  </si>
  <si>
    <t>RICARDO</t>
  </si>
  <si>
    <t>SERGIO ALFREDO</t>
  </si>
  <si>
    <t>VALENTIN</t>
  </si>
  <si>
    <t>OCAMPO</t>
  </si>
  <si>
    <t>MENDEZ</t>
  </si>
  <si>
    <t>JORGE RENE</t>
  </si>
  <si>
    <t>PANIAGUA</t>
  </si>
  <si>
    <t>YOLANDA</t>
  </si>
  <si>
    <t>CANO</t>
  </si>
  <si>
    <t>VELA</t>
  </si>
  <si>
    <t>ALICIA</t>
  </si>
  <si>
    <t>GERARDO</t>
  </si>
  <si>
    <t>VIRGINIA LEONOR</t>
  </si>
  <si>
    <t>RUBIO</t>
  </si>
  <si>
    <t>MARIA TERESA</t>
  </si>
  <si>
    <t>HECTOR</t>
  </si>
  <si>
    <t>PALACIOS</t>
  </si>
  <si>
    <t>TELLEZ</t>
  </si>
  <si>
    <t>EUGENIA</t>
  </si>
  <si>
    <t>SEYDE</t>
  </si>
  <si>
    <t>CASADEY</t>
  </si>
  <si>
    <t>TANIA</t>
  </si>
  <si>
    <t>GRANADOS</t>
  </si>
  <si>
    <t>KAREN</t>
  </si>
  <si>
    <t>JOSE MANUEL</t>
  </si>
  <si>
    <t>VARGAS</t>
  </si>
  <si>
    <t>LILIANA</t>
  </si>
  <si>
    <t>VIVERO</t>
  </si>
  <si>
    <t>ARMENDARIZ</t>
  </si>
  <si>
    <t>JOSE ALBERTO</t>
  </si>
  <si>
    <t>VALLE</t>
  </si>
  <si>
    <t>MARCOS MANUEL</t>
  </si>
  <si>
    <t>CARLOS HERIBERTO</t>
  </si>
  <si>
    <t>ALCANTARA</t>
  </si>
  <si>
    <t>MARTIN</t>
  </si>
  <si>
    <t>ALONSO</t>
  </si>
  <si>
    <t>CUAUHTEMOC</t>
  </si>
  <si>
    <t>CUEVAS</t>
  </si>
  <si>
    <t>BLANQUET</t>
  </si>
  <si>
    <t>MIGUEL</t>
  </si>
  <si>
    <t>MARIA DE LOURDES</t>
  </si>
  <si>
    <t>CABRERA</t>
  </si>
  <si>
    <t>MACIAS</t>
  </si>
  <si>
    <t>LILIA</t>
  </si>
  <si>
    <t>CARCAÑO</t>
  </si>
  <si>
    <t>MARIN</t>
  </si>
  <si>
    <t>DAVID OMAR</t>
  </si>
  <si>
    <t>CASILLAS</t>
  </si>
  <si>
    <t>MARIA GUADALUPE</t>
  </si>
  <si>
    <t>MARIA OLGA</t>
  </si>
  <si>
    <t>JORGE ISAAC</t>
  </si>
  <si>
    <t>COLIN</t>
  </si>
  <si>
    <t>EBER ALBERTO</t>
  </si>
  <si>
    <t>ESCUTIA</t>
  </si>
  <si>
    <t>ZUÑIGA</t>
  </si>
  <si>
    <t>GIOVANA</t>
  </si>
  <si>
    <t>CAMPOS</t>
  </si>
  <si>
    <t>FRANCISCO</t>
  </si>
  <si>
    <t>FERIA</t>
  </si>
  <si>
    <t>VICENTE EDUARDO</t>
  </si>
  <si>
    <t>FRIAS</t>
  </si>
  <si>
    <t>GUSTAVO</t>
  </si>
  <si>
    <t>FELICIANO</t>
  </si>
  <si>
    <t>GOMEZ FARIAS</t>
  </si>
  <si>
    <t>OSCAR FERNANDO</t>
  </si>
  <si>
    <t>VEGA</t>
  </si>
  <si>
    <t>ROSARIO</t>
  </si>
  <si>
    <t>CONTLA</t>
  </si>
  <si>
    <t>MONROY</t>
  </si>
  <si>
    <t>MURGUIA</t>
  </si>
  <si>
    <t>PETRA</t>
  </si>
  <si>
    <t>NAVARRETE</t>
  </si>
  <si>
    <t>MARICELA</t>
  </si>
  <si>
    <t>JOSE GUADALUPE</t>
  </si>
  <si>
    <t>JIMENEZ</t>
  </si>
  <si>
    <t>ROSA MARIA</t>
  </si>
  <si>
    <t>CERVANTES</t>
  </si>
  <si>
    <t>PATRICIA</t>
  </si>
  <si>
    <t>MARIA GUADALUPE JIMENA</t>
  </si>
  <si>
    <t>LONA</t>
  </si>
  <si>
    <t>SENORINA</t>
  </si>
  <si>
    <t>MEJIA</t>
  </si>
  <si>
    <t>JOSE LUIS</t>
  </si>
  <si>
    <t>MACHADO</t>
  </si>
  <si>
    <t>ARRIAGA</t>
  </si>
  <si>
    <t>MACHORRO</t>
  </si>
  <si>
    <t>AVALOS</t>
  </si>
  <si>
    <t>CARMEN</t>
  </si>
  <si>
    <t>MANZANO</t>
  </si>
  <si>
    <t>BOLAÑOS</t>
  </si>
  <si>
    <t>MIRIAM</t>
  </si>
  <si>
    <t>MARMOLEJO</t>
  </si>
  <si>
    <t>ABRIL</t>
  </si>
  <si>
    <t>DE JESUS</t>
  </si>
  <si>
    <t>VICTOR EDUARDO</t>
  </si>
  <si>
    <t>MELENDEZ</t>
  </si>
  <si>
    <t>CIRO MARTIN</t>
  </si>
  <si>
    <t>ESPINO</t>
  </si>
  <si>
    <t>LAURA</t>
  </si>
  <si>
    <t>MIRANDA</t>
  </si>
  <si>
    <t>VICTOR</t>
  </si>
  <si>
    <t>MUJICA</t>
  </si>
  <si>
    <t>JAZMIN</t>
  </si>
  <si>
    <t>MUÑOZ</t>
  </si>
  <si>
    <t>ESQUIVEL</t>
  </si>
  <si>
    <t>RAFAEL</t>
  </si>
  <si>
    <t>ZULIA MAGALY</t>
  </si>
  <si>
    <t>DAFNE RUBI</t>
  </si>
  <si>
    <t>OROZCO</t>
  </si>
  <si>
    <t>OFELIA OTILIA</t>
  </si>
  <si>
    <t>NULL</t>
  </si>
  <si>
    <t>HILARION MIGUEL</t>
  </si>
  <si>
    <t>RESENDIZ</t>
  </si>
  <si>
    <t>MALVAEZ</t>
  </si>
  <si>
    <t>JUAN MANUEL</t>
  </si>
  <si>
    <t>GARNICA</t>
  </si>
  <si>
    <t>ROMERO</t>
  </si>
  <si>
    <t>TALAVERA</t>
  </si>
  <si>
    <t>VICTOR HUGO</t>
  </si>
  <si>
    <t>LIMA</t>
  </si>
  <si>
    <t>FRANCISCA</t>
  </si>
  <si>
    <t>MENDIETA</t>
  </si>
  <si>
    <t>CLAUDIA VALERIA</t>
  </si>
  <si>
    <t>MOLINA</t>
  </si>
  <si>
    <t>REYNA</t>
  </si>
  <si>
    <t>VILLAR</t>
  </si>
  <si>
    <t>MARIA EUGENIA</t>
  </si>
  <si>
    <t>SOLIS</t>
  </si>
  <si>
    <t>LUZ MARIA</t>
  </si>
  <si>
    <t>SOTELO</t>
  </si>
  <si>
    <t>ARELLANO</t>
  </si>
  <si>
    <t>ISMAEL</t>
  </si>
  <si>
    <t>FIDEL</t>
  </si>
  <si>
    <t>TRUJILLO</t>
  </si>
  <si>
    <t>SUSANA</t>
  </si>
  <si>
    <t>SILVIA</t>
  </si>
  <si>
    <t>TURRAL</t>
  </si>
  <si>
    <t>KENIA JOANIT</t>
  </si>
  <si>
    <t>TUZ</t>
  </si>
  <si>
    <t>ABAN</t>
  </si>
  <si>
    <t>BRENDA DEL CARMEN</t>
  </si>
  <si>
    <t>EVARISTO</t>
  </si>
  <si>
    <t>ZAMORA</t>
  </si>
  <si>
    <t>ZURITA</t>
  </si>
  <si>
    <t>MARIA</t>
  </si>
  <si>
    <t>ALPIREZ</t>
  </si>
  <si>
    <t>MOGOLLON</t>
  </si>
  <si>
    <t>LUCIA AYANAMI</t>
  </si>
  <si>
    <t>BARRIOS</t>
  </si>
  <si>
    <t>JOSE FERNANDO</t>
  </si>
  <si>
    <t>CLAUDIA ALEJANDRA</t>
  </si>
  <si>
    <t>CIPRES</t>
  </si>
  <si>
    <t>CLAUDIA GEORGINA</t>
  </si>
  <si>
    <t>DELGADILLO</t>
  </si>
  <si>
    <t>ANDRES CARLOS</t>
  </si>
  <si>
    <t>LEONARDO JOAQUIN</t>
  </si>
  <si>
    <t>VILLEGAS</t>
  </si>
  <si>
    <t>GIL</t>
  </si>
  <si>
    <t>MAXIL</t>
  </si>
  <si>
    <t>JORGE</t>
  </si>
  <si>
    <t>LAZCANO</t>
  </si>
  <si>
    <t>MARIA MARCELA</t>
  </si>
  <si>
    <t>BERMUDEZ</t>
  </si>
  <si>
    <t>JUAN CARLOS</t>
  </si>
  <si>
    <t>DANIEL</t>
  </si>
  <si>
    <t>ARAGON</t>
  </si>
  <si>
    <t>ELENA</t>
  </si>
  <si>
    <t>IVONNE</t>
  </si>
  <si>
    <t>ALEXIS</t>
  </si>
  <si>
    <t>PEÑALOZA</t>
  </si>
  <si>
    <t>BLANCA JAQUELINE</t>
  </si>
  <si>
    <t>PONCE DE LEON</t>
  </si>
  <si>
    <t>ALARCON</t>
  </si>
  <si>
    <t>ALMA DELIA</t>
  </si>
  <si>
    <t>MELITON</t>
  </si>
  <si>
    <t>DAVILA</t>
  </si>
  <si>
    <t>J. GUADALUPE</t>
  </si>
  <si>
    <t>TORO</t>
  </si>
  <si>
    <t>SAAVEDRA</t>
  </si>
  <si>
    <t>ZARATE</t>
  </si>
  <si>
    <t>LIVIA MARGARITA</t>
  </si>
  <si>
    <t>ULLOA</t>
  </si>
  <si>
    <t>GUADALUPE DANIELA</t>
  </si>
  <si>
    <t>BARONA</t>
  </si>
  <si>
    <t>ROCHA</t>
  </si>
  <si>
    <t>LUIS FERNANDO</t>
  </si>
  <si>
    <t>BRAVO</t>
  </si>
  <si>
    <t>AHUET</t>
  </si>
  <si>
    <t>SILVIA ADRIANA</t>
  </si>
  <si>
    <t>ERICK IVAN</t>
  </si>
  <si>
    <t>MORALES</t>
  </si>
  <si>
    <t>HECTOR ROBINSON</t>
  </si>
  <si>
    <t>GALICIA</t>
  </si>
  <si>
    <t>OTHON</t>
  </si>
  <si>
    <t>TERESA</t>
  </si>
  <si>
    <t>IBARRA</t>
  </si>
  <si>
    <t>VIRIDIANA</t>
  </si>
  <si>
    <t>LLAGUNO</t>
  </si>
  <si>
    <t>ROGELIO</t>
  </si>
  <si>
    <t>FELIPE</t>
  </si>
  <si>
    <t>OSCAR</t>
  </si>
  <si>
    <t>OLIVARES</t>
  </si>
  <si>
    <t>NARANJO</t>
  </si>
  <si>
    <t>RODOLFO</t>
  </si>
  <si>
    <t>TIRSO</t>
  </si>
  <si>
    <t>DANIEL SALVADOR</t>
  </si>
  <si>
    <t>AGUILAR</t>
  </si>
  <si>
    <t>ARANDA</t>
  </si>
  <si>
    <t>MARIO ALBERTO</t>
  </si>
  <si>
    <t>GALLEGOS</t>
  </si>
  <si>
    <t>MONICA ELIZABETH</t>
  </si>
  <si>
    <t>ANDRADE</t>
  </si>
  <si>
    <t>LOREDO</t>
  </si>
  <si>
    <t>DIEGO ALEXIS</t>
  </si>
  <si>
    <t>CLAUDIA LILIAN</t>
  </si>
  <si>
    <t>IBAÑEZ</t>
  </si>
  <si>
    <t>ROQUE</t>
  </si>
  <si>
    <t>MYRNA PAOLA</t>
  </si>
  <si>
    <t>DULCE BRISEIDA</t>
  </si>
  <si>
    <t>OVIEDO</t>
  </si>
  <si>
    <t>JARAMILLO</t>
  </si>
  <si>
    <t>GUMERCINDO</t>
  </si>
  <si>
    <t>LUGO</t>
  </si>
  <si>
    <t>JULIO CESAR</t>
  </si>
  <si>
    <t>SEGOVIANO</t>
  </si>
  <si>
    <t>NAVA</t>
  </si>
  <si>
    <t>BLANCA ESTELA</t>
  </si>
  <si>
    <t>IRMA</t>
  </si>
  <si>
    <t>ALBERTO</t>
  </si>
  <si>
    <t>BERNAL</t>
  </si>
  <si>
    <t>ALVAREZ</t>
  </si>
  <si>
    <t>SERRALDE</t>
  </si>
  <si>
    <t>JUAN RAMON</t>
  </si>
  <si>
    <t>DIEGO</t>
  </si>
  <si>
    <t>VELEZ</t>
  </si>
  <si>
    <t>BARRERA</t>
  </si>
  <si>
    <t>LUIS ALBERTO</t>
  </si>
  <si>
    <t>OLIVA NELCY</t>
  </si>
  <si>
    <t>ROSELIA</t>
  </si>
  <si>
    <t>MANDUJANO</t>
  </si>
  <si>
    <t>ADRIANA</t>
  </si>
  <si>
    <t>TAVERA</t>
  </si>
  <si>
    <t>SANTIAGO ESTEBAN</t>
  </si>
  <si>
    <t>FERNANDEZ</t>
  </si>
  <si>
    <t>ESPITIA</t>
  </si>
  <si>
    <t>DEYANIRA</t>
  </si>
  <si>
    <t>ALEJOS</t>
  </si>
  <si>
    <t>ERIKA</t>
  </si>
  <si>
    <t>MENA</t>
  </si>
  <si>
    <t>ERIKA MARIANA</t>
  </si>
  <si>
    <t>ARROYO</t>
  </si>
  <si>
    <t>BUSTAMANTE</t>
  </si>
  <si>
    <t>TARIN JAZMIN</t>
  </si>
  <si>
    <t>KARLA LILIA</t>
  </si>
  <si>
    <t>HECTOR MIGUEL</t>
  </si>
  <si>
    <t>ALICIA ISHEL</t>
  </si>
  <si>
    <t>ALEJANDRA GABRIELA</t>
  </si>
  <si>
    <t>FEDERICO</t>
  </si>
  <si>
    <t>DE LOS SANTOS</t>
  </si>
  <si>
    <t>SAUL</t>
  </si>
  <si>
    <t>GRANDE</t>
  </si>
  <si>
    <t>JOSUE JAIR</t>
  </si>
  <si>
    <t>JESSIE ALEJANDRO</t>
  </si>
  <si>
    <t>ISAAC ABRAHAM</t>
  </si>
  <si>
    <t>GONZALES</t>
  </si>
  <si>
    <t>CAROLINA PATRICIA</t>
  </si>
  <si>
    <t>CARRILLO</t>
  </si>
  <si>
    <t>MARIEM GABRIELA</t>
  </si>
  <si>
    <t>DE VILLA</t>
  </si>
  <si>
    <t>CLAUDIA MARIBEL</t>
  </si>
  <si>
    <t>VILLANUEVA</t>
  </si>
  <si>
    <t>DANIELA</t>
  </si>
  <si>
    <t>MARIO ALONSO</t>
  </si>
  <si>
    <t>HEREDIA</t>
  </si>
  <si>
    <t>CLAUDIA NELLY</t>
  </si>
  <si>
    <t>VIOLETA NOHEMI</t>
  </si>
  <si>
    <t>VICENTE BENJAMIN</t>
  </si>
  <si>
    <t>OSCAR ARTURO</t>
  </si>
  <si>
    <t>NEGRETE</t>
  </si>
  <si>
    <t>ORIHUELA</t>
  </si>
  <si>
    <t>DANA PAOLA</t>
  </si>
  <si>
    <t>EDUARDO DANIEL</t>
  </si>
  <si>
    <t>PALMA</t>
  </si>
  <si>
    <t>PECINA</t>
  </si>
  <si>
    <t>JANETTE DE JESUS</t>
  </si>
  <si>
    <t>PERALTA</t>
  </si>
  <si>
    <t>MINERVA ALEJANDRA</t>
  </si>
  <si>
    <t>PEREA</t>
  </si>
  <si>
    <t>ELIZABETH GISELA</t>
  </si>
  <si>
    <t>ARZALUZ</t>
  </si>
  <si>
    <t>AYLIN MICHELL</t>
  </si>
  <si>
    <t>MARIA TERESA DEL NIÑO JESUS</t>
  </si>
  <si>
    <t>PINEDA</t>
  </si>
  <si>
    <t>BUENDIA</t>
  </si>
  <si>
    <t>RIVERA</t>
  </si>
  <si>
    <t>ITZEL MONTSERRAT</t>
  </si>
  <si>
    <t>MONTSERRAT ABIGAIL</t>
  </si>
  <si>
    <t>MANUEL ALDO</t>
  </si>
  <si>
    <t>SANTAELLA</t>
  </si>
  <si>
    <t>SERRATO</t>
  </si>
  <si>
    <t>ALMA ENRIQUETA</t>
  </si>
  <si>
    <t>TESILLO</t>
  </si>
  <si>
    <t>NERIA</t>
  </si>
  <si>
    <t>TIRSO JORGE</t>
  </si>
  <si>
    <t>ALCOCER</t>
  </si>
  <si>
    <t>ENCINAS</t>
  </si>
  <si>
    <t>ELIZABETH</t>
  </si>
  <si>
    <t>VERONICA NAYELI</t>
  </si>
  <si>
    <t>MONTOYA</t>
  </si>
  <si>
    <t>KARLA MARIANA</t>
  </si>
  <si>
    <t>FRIDA</t>
  </si>
  <si>
    <t>MARILES</t>
  </si>
  <si>
    <t>BRYAN SAUL</t>
  </si>
  <si>
    <t>CAMPOY</t>
  </si>
  <si>
    <t>PAYAN</t>
  </si>
  <si>
    <t>EDITH MARICELA</t>
  </si>
  <si>
    <t>ANGELES DARIANA</t>
  </si>
  <si>
    <t>VELASCO</t>
  </si>
  <si>
    <t>ESCOBAR</t>
  </si>
  <si>
    <t>MANUEL ALEJANDRO</t>
  </si>
  <si>
    <t>GODINEZ</t>
  </si>
  <si>
    <t>ELVIA</t>
  </si>
  <si>
    <t>SOLANO</t>
  </si>
  <si>
    <t>LEONARDO TADEO</t>
  </si>
  <si>
    <t>DANIEL ALEJANDRO</t>
  </si>
  <si>
    <t>BERDEJO</t>
  </si>
  <si>
    <t>CIENFUEGOS</t>
  </si>
  <si>
    <t>IVAN</t>
  </si>
  <si>
    <t>TORRIJOS</t>
  </si>
  <si>
    <t>ROCIO</t>
  </si>
  <si>
    <t>VELARDE</t>
  </si>
  <si>
    <t>NESTOR DANIEL</t>
  </si>
  <si>
    <t>CAPORAL</t>
  </si>
  <si>
    <t>ALEJANDRA</t>
  </si>
  <si>
    <t>LEDUC</t>
  </si>
  <si>
    <t>DAMIAN</t>
  </si>
  <si>
    <t>MIZULIA ROSALVA</t>
  </si>
  <si>
    <t>DORAME</t>
  </si>
  <si>
    <t>JUAN</t>
  </si>
  <si>
    <t>LOZANO</t>
  </si>
  <si>
    <t>REAL</t>
  </si>
  <si>
    <t>ALFONSO ESTEBAN</t>
  </si>
  <si>
    <t>BARCENAS</t>
  </si>
  <si>
    <t>GEORGINA</t>
  </si>
  <si>
    <t>RUBEN</t>
  </si>
  <si>
    <t>CAROLINA</t>
  </si>
  <si>
    <t>VIVIANA</t>
  </si>
  <si>
    <t>RICARDO URIEL</t>
  </si>
  <si>
    <t>ALDAYTURRIAGA</t>
  </si>
  <si>
    <t>PORRAS</t>
  </si>
  <si>
    <t>AURELIO CESAR</t>
  </si>
  <si>
    <t>ARRIETA</t>
  </si>
  <si>
    <t>ASHLEY ARAM</t>
  </si>
  <si>
    <t>JOSE ANGEL</t>
  </si>
  <si>
    <t>MORAN</t>
  </si>
  <si>
    <t>JUAN RODRIGO</t>
  </si>
  <si>
    <t>EDITH</t>
  </si>
  <si>
    <t>CAÑAS</t>
  </si>
  <si>
    <t>JAIME</t>
  </si>
  <si>
    <t>RAUL ANGEL</t>
  </si>
  <si>
    <t>JORGE MARIO</t>
  </si>
  <si>
    <t>MERCADO</t>
  </si>
  <si>
    <t>MARCOS URIEL</t>
  </si>
  <si>
    <t>ALCANTAR</t>
  </si>
  <si>
    <t>MARQUEZ</t>
  </si>
  <si>
    <t>LUIS DAVID</t>
  </si>
  <si>
    <t>BADILLO</t>
  </si>
  <si>
    <t>ANA ELSA</t>
  </si>
  <si>
    <t>URIAS</t>
  </si>
  <si>
    <t>TERREROS</t>
  </si>
  <si>
    <t>BETZABET</t>
  </si>
  <si>
    <t>CIFUENTES</t>
  </si>
  <si>
    <t>JAVIER</t>
  </si>
  <si>
    <t>RAYA</t>
  </si>
  <si>
    <t>RIOS</t>
  </si>
  <si>
    <t>DIANA LAURA</t>
  </si>
  <si>
    <t>ARREOLA</t>
  </si>
  <si>
    <t>MINERO</t>
  </si>
  <si>
    <t>DAVID</t>
  </si>
  <si>
    <t>ARIAS</t>
  </si>
  <si>
    <t>IRMA PATRICIA</t>
  </si>
  <si>
    <t>RAUL</t>
  </si>
  <si>
    <t>SAMANIEGO</t>
  </si>
  <si>
    <t>HECTOR EDGARDO</t>
  </si>
  <si>
    <t>JOAQUIN GERARDO</t>
  </si>
  <si>
    <t>SOSA</t>
  </si>
  <si>
    <t>MICHAEL</t>
  </si>
  <si>
    <t>ARTEAGA</t>
  </si>
  <si>
    <t>NIVIO</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</si>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</sst>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6">
        <v>47</v>
      </c>
      <c r="F8" s="5" t="s">
        <v>224</v>
      </c>
      <c r="G8" s="5" t="s">
        <v>225</v>
      </c>
      <c r="H8" s="5" t="s">
        <v>225</v>
      </c>
      <c r="I8" s="5" t="s">
        <v>326</v>
      </c>
      <c r="J8" s="5" t="s">
        <v>327</v>
      </c>
      <c r="K8" s="5" t="s">
        <v>328</v>
      </c>
      <c r="L8" s="5" t="s">
        <v>92</v>
      </c>
      <c r="M8" s="5">
        <v>104740</v>
      </c>
      <c r="N8" t="s">
        <v>212</v>
      </c>
      <c r="O8" s="5">
        <v>76816.66</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46203</v>
      </c>
    </row>
    <row r="9" spans="1:32" x14ac:dyDescent="0.25">
      <c r="A9" s="5">
        <v>2026</v>
      </c>
      <c r="B9" s="3">
        <v>46113</v>
      </c>
      <c r="C9" s="3">
        <v>46203</v>
      </c>
      <c r="D9" s="5" t="s">
        <v>84</v>
      </c>
      <c r="E9" s="5">
        <v>29</v>
      </c>
      <c r="F9" s="5" t="s">
        <v>226</v>
      </c>
      <c r="G9" s="5" t="s">
        <v>227</v>
      </c>
      <c r="H9" s="5" t="s">
        <v>225</v>
      </c>
      <c r="I9" s="5" t="s">
        <v>329</v>
      </c>
      <c r="J9" s="5" t="s">
        <v>330</v>
      </c>
      <c r="K9" s="5" t="s">
        <v>331</v>
      </c>
      <c r="L9" s="5" t="s">
        <v>92</v>
      </c>
      <c r="M9" s="5">
        <v>35248</v>
      </c>
      <c r="N9" s="5" t="s">
        <v>212</v>
      </c>
      <c r="O9" s="5">
        <v>28526.66</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46203</v>
      </c>
    </row>
    <row r="10" spans="1:32" x14ac:dyDescent="0.25">
      <c r="A10" s="5">
        <v>2026</v>
      </c>
      <c r="B10" s="3">
        <v>46113</v>
      </c>
      <c r="C10" s="3">
        <v>46203</v>
      </c>
      <c r="D10" s="5" t="s">
        <v>84</v>
      </c>
      <c r="E10" s="5">
        <v>43</v>
      </c>
      <c r="F10" s="5" t="s">
        <v>228</v>
      </c>
      <c r="G10" s="5" t="s">
        <v>229</v>
      </c>
      <c r="H10" s="5" t="s">
        <v>225</v>
      </c>
      <c r="I10" s="5" t="s">
        <v>332</v>
      </c>
      <c r="J10" s="5" t="s">
        <v>333</v>
      </c>
      <c r="K10" s="5" t="s">
        <v>334</v>
      </c>
      <c r="L10" s="5" t="s">
        <v>92</v>
      </c>
      <c r="M10" s="5">
        <v>74482</v>
      </c>
      <c r="N10" s="5" t="s">
        <v>212</v>
      </c>
      <c r="O10" s="5">
        <v>56274.93</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46203</v>
      </c>
    </row>
    <row r="11" spans="1:32" x14ac:dyDescent="0.25">
      <c r="A11" s="5">
        <v>2026</v>
      </c>
      <c r="B11" s="3">
        <v>46113</v>
      </c>
      <c r="C11" s="3">
        <v>46203</v>
      </c>
      <c r="D11" s="5" t="s">
        <v>84</v>
      </c>
      <c r="E11" s="5">
        <v>20</v>
      </c>
      <c r="F11" s="5" t="s">
        <v>230</v>
      </c>
      <c r="G11" s="5" t="s">
        <v>231</v>
      </c>
      <c r="H11" s="5" t="s">
        <v>225</v>
      </c>
      <c r="I11" s="5" t="s">
        <v>335</v>
      </c>
      <c r="J11" s="5" t="s">
        <v>336</v>
      </c>
      <c r="K11" s="5" t="s">
        <v>337</v>
      </c>
      <c r="L11" s="5" t="s">
        <v>92</v>
      </c>
      <c r="M11" s="5">
        <v>14360</v>
      </c>
      <c r="N11" s="5" t="s">
        <v>212</v>
      </c>
      <c r="O11" s="5">
        <v>12336.05</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46203</v>
      </c>
    </row>
    <row r="12" spans="1:32" x14ac:dyDescent="0.25">
      <c r="A12" s="5">
        <v>2026</v>
      </c>
      <c r="B12" s="3">
        <v>46113</v>
      </c>
      <c r="C12" s="3">
        <v>46203</v>
      </c>
      <c r="D12" s="5" t="s">
        <v>84</v>
      </c>
      <c r="E12" s="5">
        <v>20</v>
      </c>
      <c r="F12" s="5" t="s">
        <v>230</v>
      </c>
      <c r="G12" s="5" t="s">
        <v>232</v>
      </c>
      <c r="H12" s="5" t="s">
        <v>225</v>
      </c>
      <c r="I12" s="5" t="s">
        <v>338</v>
      </c>
      <c r="J12" s="5" t="s">
        <v>339</v>
      </c>
      <c r="K12" s="5" t="s">
        <v>340</v>
      </c>
      <c r="L12" s="5" t="s">
        <v>91</v>
      </c>
      <c r="M12" s="5">
        <v>14360</v>
      </c>
      <c r="N12" s="5" t="s">
        <v>212</v>
      </c>
      <c r="O12" s="5">
        <v>12336.05</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46203</v>
      </c>
    </row>
    <row r="13" spans="1:32" x14ac:dyDescent="0.25">
      <c r="A13" s="5">
        <v>2026</v>
      </c>
      <c r="B13" s="3">
        <v>46113</v>
      </c>
      <c r="C13" s="3">
        <v>46203</v>
      </c>
      <c r="D13" s="5" t="s">
        <v>84</v>
      </c>
      <c r="E13" s="5">
        <v>20</v>
      </c>
      <c r="F13" s="5" t="s">
        <v>230</v>
      </c>
      <c r="G13" s="5" t="s">
        <v>233</v>
      </c>
      <c r="H13" s="5" t="s">
        <v>225</v>
      </c>
      <c r="I13" s="5" t="s">
        <v>341</v>
      </c>
      <c r="J13" s="5" t="s">
        <v>342</v>
      </c>
      <c r="K13" s="5" t="s">
        <v>343</v>
      </c>
      <c r="L13" s="5" t="s">
        <v>92</v>
      </c>
      <c r="M13" s="5">
        <v>14360</v>
      </c>
      <c r="N13" s="5" t="s">
        <v>212</v>
      </c>
      <c r="O13" s="5">
        <v>12336.05</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46203</v>
      </c>
    </row>
    <row r="14" spans="1:32" x14ac:dyDescent="0.25">
      <c r="A14" s="5">
        <v>2026</v>
      </c>
      <c r="B14" s="3">
        <v>46113</v>
      </c>
      <c r="C14" s="3">
        <v>46203</v>
      </c>
      <c r="D14" s="5" t="s">
        <v>84</v>
      </c>
      <c r="E14" s="5">
        <v>29</v>
      </c>
      <c r="F14" s="5" t="s">
        <v>226</v>
      </c>
      <c r="G14" s="5" t="s">
        <v>234</v>
      </c>
      <c r="H14" s="5" t="s">
        <v>225</v>
      </c>
      <c r="I14" s="5" t="s">
        <v>344</v>
      </c>
      <c r="J14" s="5" t="s">
        <v>345</v>
      </c>
      <c r="K14" s="5" t="s">
        <v>346</v>
      </c>
      <c r="L14" s="5" t="s">
        <v>91</v>
      </c>
      <c r="M14" s="5">
        <v>35248</v>
      </c>
      <c r="N14" s="5" t="s">
        <v>212</v>
      </c>
      <c r="O14" s="5">
        <v>28526.66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46203</v>
      </c>
    </row>
    <row r="15" spans="1:32" x14ac:dyDescent="0.25">
      <c r="A15" s="5">
        <v>2026</v>
      </c>
      <c r="B15" s="3">
        <v>46113</v>
      </c>
      <c r="C15" s="3">
        <v>46203</v>
      </c>
      <c r="D15" s="5" t="s">
        <v>84</v>
      </c>
      <c r="E15" s="5">
        <v>29</v>
      </c>
      <c r="F15" s="5" t="s">
        <v>226</v>
      </c>
      <c r="G15" s="5" t="s">
        <v>235</v>
      </c>
      <c r="H15" s="5" t="s">
        <v>225</v>
      </c>
      <c r="I15" s="5" t="s">
        <v>347</v>
      </c>
      <c r="J15" s="5" t="s">
        <v>348</v>
      </c>
      <c r="K15" s="5" t="s">
        <v>342</v>
      </c>
      <c r="L15" s="5" t="s">
        <v>92</v>
      </c>
      <c r="M15" s="5">
        <v>35248</v>
      </c>
      <c r="N15" s="5" t="s">
        <v>212</v>
      </c>
      <c r="O15" s="5">
        <v>28526.66</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46203</v>
      </c>
    </row>
    <row r="16" spans="1:32" x14ac:dyDescent="0.25">
      <c r="A16" s="5">
        <v>2026</v>
      </c>
      <c r="B16" s="3">
        <v>46113</v>
      </c>
      <c r="C16" s="3">
        <v>46203</v>
      </c>
      <c r="D16" s="5" t="s">
        <v>84</v>
      </c>
      <c r="E16" s="5">
        <v>43</v>
      </c>
      <c r="F16" s="5" t="s">
        <v>228</v>
      </c>
      <c r="G16" s="5" t="s">
        <v>236</v>
      </c>
      <c r="H16" s="5" t="s">
        <v>225</v>
      </c>
      <c r="I16" s="5" t="s">
        <v>349</v>
      </c>
      <c r="J16" s="5" t="s">
        <v>350</v>
      </c>
      <c r="K16" s="5" t="s">
        <v>334</v>
      </c>
      <c r="L16" s="5" t="s">
        <v>92</v>
      </c>
      <c r="M16" s="5">
        <v>74482</v>
      </c>
      <c r="N16" s="5" t="s">
        <v>212</v>
      </c>
      <c r="O16" s="5">
        <v>56274.93</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46203</v>
      </c>
    </row>
    <row r="17" spans="1:31" x14ac:dyDescent="0.25">
      <c r="A17" s="5">
        <v>2026</v>
      </c>
      <c r="B17" s="3">
        <v>46113</v>
      </c>
      <c r="C17" s="3">
        <v>46203</v>
      </c>
      <c r="D17" s="5" t="s">
        <v>84</v>
      </c>
      <c r="E17" s="5">
        <v>20</v>
      </c>
      <c r="F17" s="5" t="s">
        <v>230</v>
      </c>
      <c r="G17" s="5" t="s">
        <v>237</v>
      </c>
      <c r="H17" s="5" t="s">
        <v>225</v>
      </c>
      <c r="I17" s="5" t="s">
        <v>351</v>
      </c>
      <c r="J17" s="5" t="s">
        <v>352</v>
      </c>
      <c r="K17" s="5" t="s">
        <v>353</v>
      </c>
      <c r="L17" s="5" t="s">
        <v>91</v>
      </c>
      <c r="M17" s="5">
        <v>14360</v>
      </c>
      <c r="N17" s="5" t="s">
        <v>212</v>
      </c>
      <c r="O17" s="5">
        <v>12336.05</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46203</v>
      </c>
    </row>
    <row r="18" spans="1:31" x14ac:dyDescent="0.25">
      <c r="A18" s="5">
        <v>2026</v>
      </c>
      <c r="B18" s="3">
        <v>46113</v>
      </c>
      <c r="C18" s="3">
        <v>46203</v>
      </c>
      <c r="D18" s="5" t="s">
        <v>84</v>
      </c>
      <c r="E18" s="5">
        <v>20</v>
      </c>
      <c r="F18" s="5" t="s">
        <v>230</v>
      </c>
      <c r="G18" s="5" t="s">
        <v>238</v>
      </c>
      <c r="H18" s="5" t="s">
        <v>225</v>
      </c>
      <c r="I18" s="5" t="s">
        <v>354</v>
      </c>
      <c r="J18" s="5" t="s">
        <v>355</v>
      </c>
      <c r="K18" s="5" t="s">
        <v>356</v>
      </c>
      <c r="L18" s="5" t="s">
        <v>92</v>
      </c>
      <c r="M18" s="5">
        <v>14360</v>
      </c>
      <c r="N18" s="5" t="s">
        <v>212</v>
      </c>
      <c r="O18" s="5">
        <v>12336.05</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46203</v>
      </c>
    </row>
    <row r="19" spans="1:31" x14ac:dyDescent="0.25">
      <c r="A19" s="5">
        <v>2026</v>
      </c>
      <c r="B19" s="3">
        <v>46113</v>
      </c>
      <c r="C19" s="3">
        <v>46203</v>
      </c>
      <c r="D19" s="5" t="s">
        <v>84</v>
      </c>
      <c r="E19" s="5">
        <v>20</v>
      </c>
      <c r="F19" s="5" t="s">
        <v>230</v>
      </c>
      <c r="G19" s="5" t="s">
        <v>239</v>
      </c>
      <c r="H19" s="5" t="s">
        <v>225</v>
      </c>
      <c r="I19" s="5" t="s">
        <v>357</v>
      </c>
      <c r="J19" s="5" t="s">
        <v>358</v>
      </c>
      <c r="K19" s="5" t="s">
        <v>359</v>
      </c>
      <c r="L19" s="5" t="s">
        <v>92</v>
      </c>
      <c r="M19" s="5">
        <v>14360</v>
      </c>
      <c r="N19" s="5" t="s">
        <v>212</v>
      </c>
      <c r="O19" s="5">
        <v>12336.05</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46203</v>
      </c>
    </row>
    <row r="20" spans="1:31" x14ac:dyDescent="0.25">
      <c r="A20" s="5">
        <v>2026</v>
      </c>
      <c r="B20" s="3">
        <v>46113</v>
      </c>
      <c r="C20" s="3">
        <v>46203</v>
      </c>
      <c r="D20" s="5" t="s">
        <v>84</v>
      </c>
      <c r="E20" s="5">
        <v>20</v>
      </c>
      <c r="F20" s="5" t="s">
        <v>230</v>
      </c>
      <c r="G20" s="5" t="s">
        <v>240</v>
      </c>
      <c r="H20" s="5" t="s">
        <v>225</v>
      </c>
      <c r="I20" s="5" t="s">
        <v>360</v>
      </c>
      <c r="J20" s="5" t="s">
        <v>361</v>
      </c>
      <c r="K20" s="5" t="s">
        <v>362</v>
      </c>
      <c r="L20" s="5" t="s">
        <v>91</v>
      </c>
      <c r="M20" s="5">
        <v>14360</v>
      </c>
      <c r="N20" s="5" t="s">
        <v>212</v>
      </c>
      <c r="O20" s="5">
        <v>12336.05</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46203</v>
      </c>
    </row>
    <row r="21" spans="1:31" x14ac:dyDescent="0.25">
      <c r="A21" s="5">
        <v>2026</v>
      </c>
      <c r="B21" s="3">
        <v>46113</v>
      </c>
      <c r="C21" s="3">
        <v>46203</v>
      </c>
      <c r="D21" s="5" t="s">
        <v>84</v>
      </c>
      <c r="E21" s="5">
        <v>20</v>
      </c>
      <c r="F21" s="5" t="s">
        <v>230</v>
      </c>
      <c r="G21" s="5" t="s">
        <v>241</v>
      </c>
      <c r="H21" s="5" t="s">
        <v>225</v>
      </c>
      <c r="I21" s="5" t="s">
        <v>363</v>
      </c>
      <c r="J21" s="5" t="s">
        <v>364</v>
      </c>
      <c r="K21" s="5" t="s">
        <v>365</v>
      </c>
      <c r="L21" s="5" t="s">
        <v>91</v>
      </c>
      <c r="M21" s="5">
        <v>14360</v>
      </c>
      <c r="N21" s="5" t="s">
        <v>212</v>
      </c>
      <c r="O21" s="5">
        <v>12336.05</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46203</v>
      </c>
    </row>
    <row r="22" spans="1:31" x14ac:dyDescent="0.25">
      <c r="A22" s="5">
        <v>2026</v>
      </c>
      <c r="B22" s="3">
        <v>46113</v>
      </c>
      <c r="C22" s="3">
        <v>46203</v>
      </c>
      <c r="D22" s="5" t="s">
        <v>84</v>
      </c>
      <c r="E22" s="5">
        <v>20</v>
      </c>
      <c r="F22" s="5" t="s">
        <v>230</v>
      </c>
      <c r="G22" s="5" t="s">
        <v>242</v>
      </c>
      <c r="H22" s="5" t="s">
        <v>225</v>
      </c>
      <c r="I22" s="5" t="s">
        <v>366</v>
      </c>
      <c r="J22" s="5" t="s">
        <v>331</v>
      </c>
      <c r="K22" s="5" t="s">
        <v>367</v>
      </c>
      <c r="L22" s="5" t="s">
        <v>91</v>
      </c>
      <c r="M22" s="5">
        <v>14360</v>
      </c>
      <c r="N22" s="5" t="s">
        <v>212</v>
      </c>
      <c r="O22" s="5">
        <v>12336.05</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46203</v>
      </c>
    </row>
    <row r="23" spans="1:31" x14ac:dyDescent="0.25">
      <c r="A23" s="5">
        <v>2026</v>
      </c>
      <c r="B23" s="3">
        <v>46113</v>
      </c>
      <c r="C23" s="3">
        <v>46203</v>
      </c>
      <c r="D23" s="5" t="s">
        <v>84</v>
      </c>
      <c r="E23" s="5">
        <v>20</v>
      </c>
      <c r="F23" s="5" t="s">
        <v>230</v>
      </c>
      <c r="G23" s="5" t="s">
        <v>243</v>
      </c>
      <c r="H23" s="5" t="s">
        <v>225</v>
      </c>
      <c r="I23" s="5" t="s">
        <v>368</v>
      </c>
      <c r="J23" s="5" t="s">
        <v>369</v>
      </c>
      <c r="K23" s="5" t="s">
        <v>370</v>
      </c>
      <c r="L23" s="5" t="s">
        <v>92</v>
      </c>
      <c r="M23" s="5">
        <v>14360</v>
      </c>
      <c r="N23" s="5" t="s">
        <v>212</v>
      </c>
      <c r="O23" s="5">
        <v>12336.05</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46203</v>
      </c>
    </row>
    <row r="24" spans="1:31" x14ac:dyDescent="0.25">
      <c r="A24" s="5">
        <v>2026</v>
      </c>
      <c r="B24" s="3">
        <v>46113</v>
      </c>
      <c r="C24" s="3">
        <v>46203</v>
      </c>
      <c r="D24" s="5" t="s">
        <v>84</v>
      </c>
      <c r="E24" s="5">
        <v>20</v>
      </c>
      <c r="F24" s="5" t="s">
        <v>230</v>
      </c>
      <c r="G24" s="5" t="s">
        <v>244</v>
      </c>
      <c r="H24" s="5" t="s">
        <v>225</v>
      </c>
      <c r="I24" s="5" t="s">
        <v>371</v>
      </c>
      <c r="J24" s="5" t="s">
        <v>372</v>
      </c>
      <c r="K24" s="5" t="s">
        <v>373</v>
      </c>
      <c r="L24" s="5" t="s">
        <v>91</v>
      </c>
      <c r="M24" s="5">
        <v>14360</v>
      </c>
      <c r="N24" s="5" t="s">
        <v>212</v>
      </c>
      <c r="O24" s="5">
        <v>12336.05</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46203</v>
      </c>
    </row>
    <row r="25" spans="1:31" x14ac:dyDescent="0.25">
      <c r="A25" s="5">
        <v>2026</v>
      </c>
      <c r="B25" s="3">
        <v>46113</v>
      </c>
      <c r="C25" s="3">
        <v>46203</v>
      </c>
      <c r="D25" s="5" t="s">
        <v>84</v>
      </c>
      <c r="E25" s="5">
        <v>20</v>
      </c>
      <c r="F25" s="5" t="s">
        <v>230</v>
      </c>
      <c r="G25" s="5" t="s">
        <v>245</v>
      </c>
      <c r="H25" s="5" t="s">
        <v>225</v>
      </c>
      <c r="I25" s="5" t="s">
        <v>374</v>
      </c>
      <c r="J25" s="5" t="s">
        <v>375</v>
      </c>
      <c r="K25" s="5" t="s">
        <v>376</v>
      </c>
      <c r="L25" s="5" t="s">
        <v>91</v>
      </c>
      <c r="M25" s="5">
        <v>14360</v>
      </c>
      <c r="N25" s="5" t="s">
        <v>212</v>
      </c>
      <c r="O25" s="5">
        <v>12336.05</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46203</v>
      </c>
    </row>
    <row r="26" spans="1:31" x14ac:dyDescent="0.25">
      <c r="A26" s="5">
        <v>2026</v>
      </c>
      <c r="B26" s="3">
        <v>46113</v>
      </c>
      <c r="C26" s="3">
        <v>46203</v>
      </c>
      <c r="D26" s="5" t="s">
        <v>84</v>
      </c>
      <c r="E26" s="5">
        <v>39</v>
      </c>
      <c r="F26" s="5" t="s">
        <v>246</v>
      </c>
      <c r="G26" s="5" t="s">
        <v>247</v>
      </c>
      <c r="H26" s="5" t="s">
        <v>225</v>
      </c>
      <c r="I26" s="5" t="s">
        <v>377</v>
      </c>
      <c r="J26" s="5" t="s">
        <v>378</v>
      </c>
      <c r="K26" s="5" t="s">
        <v>379</v>
      </c>
      <c r="L26" s="5" t="s">
        <v>92</v>
      </c>
      <c r="M26" s="5">
        <v>52430</v>
      </c>
      <c r="N26" s="5" t="s">
        <v>212</v>
      </c>
      <c r="O26" s="5">
        <v>41243.019999999997</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46203</v>
      </c>
    </row>
    <row r="27" spans="1:31" x14ac:dyDescent="0.25">
      <c r="A27" s="5">
        <v>2026</v>
      </c>
      <c r="B27" s="3">
        <v>46113</v>
      </c>
      <c r="C27" s="3">
        <v>46203</v>
      </c>
      <c r="D27" s="5" t="s">
        <v>84</v>
      </c>
      <c r="E27" s="5">
        <v>29</v>
      </c>
      <c r="F27" s="5" t="s">
        <v>226</v>
      </c>
      <c r="G27" s="5" t="s">
        <v>248</v>
      </c>
      <c r="H27" s="5" t="s">
        <v>225</v>
      </c>
      <c r="I27" s="5" t="s">
        <v>380</v>
      </c>
      <c r="J27" s="5" t="s">
        <v>381</v>
      </c>
      <c r="K27" s="5" t="s">
        <v>382</v>
      </c>
      <c r="L27" s="5" t="s">
        <v>92</v>
      </c>
      <c r="M27" s="5">
        <v>35248</v>
      </c>
      <c r="N27" s="5" t="s">
        <v>212</v>
      </c>
      <c r="O27" s="5">
        <v>28526.66</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46203</v>
      </c>
    </row>
    <row r="28" spans="1:31" x14ac:dyDescent="0.25">
      <c r="A28" s="5">
        <v>2026</v>
      </c>
      <c r="B28" s="3">
        <v>46113</v>
      </c>
      <c r="C28" s="3">
        <v>46203</v>
      </c>
      <c r="D28" s="5" t="s">
        <v>84</v>
      </c>
      <c r="E28" s="5">
        <v>25</v>
      </c>
      <c r="F28" s="5" t="s">
        <v>249</v>
      </c>
      <c r="G28" s="5" t="s">
        <v>250</v>
      </c>
      <c r="H28" s="5" t="s">
        <v>225</v>
      </c>
      <c r="I28" s="5" t="s">
        <v>383</v>
      </c>
      <c r="J28" s="5" t="s">
        <v>384</v>
      </c>
      <c r="K28" s="5" t="s">
        <v>385</v>
      </c>
      <c r="L28" s="5" t="s">
        <v>92</v>
      </c>
      <c r="M28" s="5">
        <v>24672</v>
      </c>
      <c r="N28" s="5" t="s">
        <v>212</v>
      </c>
      <c r="O28" s="5">
        <v>20384.75</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46203</v>
      </c>
    </row>
    <row r="29" spans="1:31" x14ac:dyDescent="0.25">
      <c r="A29" s="5">
        <v>2026</v>
      </c>
      <c r="B29" s="3">
        <v>46113</v>
      </c>
      <c r="C29" s="3">
        <v>46203</v>
      </c>
      <c r="D29" s="5" t="s">
        <v>84</v>
      </c>
      <c r="E29" s="5">
        <v>29</v>
      </c>
      <c r="F29" s="5" t="s">
        <v>226</v>
      </c>
      <c r="G29" s="5" t="s">
        <v>251</v>
      </c>
      <c r="H29" s="5" t="s">
        <v>225</v>
      </c>
      <c r="I29" s="5" t="s">
        <v>386</v>
      </c>
      <c r="J29" s="5" t="s">
        <v>387</v>
      </c>
      <c r="K29" s="5" t="s">
        <v>388</v>
      </c>
      <c r="L29" s="5" t="s">
        <v>91</v>
      </c>
      <c r="M29" s="5">
        <v>35248</v>
      </c>
      <c r="N29" s="5" t="s">
        <v>212</v>
      </c>
      <c r="O29" s="5">
        <v>28526.66</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46203</v>
      </c>
    </row>
    <row r="30" spans="1:31" x14ac:dyDescent="0.25">
      <c r="A30" s="5">
        <v>2026</v>
      </c>
      <c r="B30" s="3">
        <v>46113</v>
      </c>
      <c r="C30" s="3">
        <v>46203</v>
      </c>
      <c r="D30" s="5" t="s">
        <v>84</v>
      </c>
      <c r="E30" s="5">
        <v>39</v>
      </c>
      <c r="F30" s="5" t="s">
        <v>246</v>
      </c>
      <c r="G30" s="5" t="s">
        <v>252</v>
      </c>
      <c r="H30" s="5" t="s">
        <v>225</v>
      </c>
      <c r="I30" s="5" t="s">
        <v>389</v>
      </c>
      <c r="J30" s="5" t="s">
        <v>390</v>
      </c>
      <c r="K30" s="5" t="s">
        <v>355</v>
      </c>
      <c r="L30" s="5" t="s">
        <v>91</v>
      </c>
      <c r="M30" s="5">
        <v>52430</v>
      </c>
      <c r="N30" s="5" t="s">
        <v>212</v>
      </c>
      <c r="O30" s="5">
        <v>41243.019999999997</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46203</v>
      </c>
    </row>
    <row r="31" spans="1:31" x14ac:dyDescent="0.25">
      <c r="A31" s="5">
        <v>2026</v>
      </c>
      <c r="B31" s="3">
        <v>46113</v>
      </c>
      <c r="C31" s="3">
        <v>46203</v>
      </c>
      <c r="D31" s="5" t="s">
        <v>84</v>
      </c>
      <c r="E31" s="5">
        <v>29</v>
      </c>
      <c r="F31" s="5" t="s">
        <v>226</v>
      </c>
      <c r="G31" s="5" t="s">
        <v>253</v>
      </c>
      <c r="H31" s="5" t="s">
        <v>225</v>
      </c>
      <c r="I31" s="5" t="s">
        <v>391</v>
      </c>
      <c r="J31" s="5" t="s">
        <v>392</v>
      </c>
      <c r="K31" s="5" t="s">
        <v>393</v>
      </c>
      <c r="L31" s="5" t="s">
        <v>92</v>
      </c>
      <c r="M31" s="5">
        <v>35248</v>
      </c>
      <c r="N31" s="5" t="s">
        <v>212</v>
      </c>
      <c r="O31" s="5">
        <v>28526.66</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46203</v>
      </c>
    </row>
    <row r="32" spans="1:31" x14ac:dyDescent="0.25">
      <c r="A32" s="5">
        <v>2026</v>
      </c>
      <c r="B32" s="3">
        <v>46113</v>
      </c>
      <c r="C32" s="3">
        <v>46203</v>
      </c>
      <c r="D32" s="5" t="s">
        <v>84</v>
      </c>
      <c r="E32" s="5">
        <v>25</v>
      </c>
      <c r="F32" s="5" t="s">
        <v>249</v>
      </c>
      <c r="G32" s="5" t="s">
        <v>254</v>
      </c>
      <c r="H32" s="5" t="s">
        <v>225</v>
      </c>
      <c r="I32" s="5" t="s">
        <v>394</v>
      </c>
      <c r="J32" s="5" t="s">
        <v>395</v>
      </c>
      <c r="K32" s="5" t="s">
        <v>396</v>
      </c>
      <c r="L32" s="5" t="s">
        <v>91</v>
      </c>
      <c r="M32" s="5">
        <v>24672</v>
      </c>
      <c r="N32" s="5" t="s">
        <v>212</v>
      </c>
      <c r="O32" s="5">
        <v>20384.75</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46203</v>
      </c>
    </row>
    <row r="33" spans="1:31" x14ac:dyDescent="0.25">
      <c r="A33" s="5">
        <v>2026</v>
      </c>
      <c r="B33" s="3">
        <v>46113</v>
      </c>
      <c r="C33" s="3">
        <v>46203</v>
      </c>
      <c r="D33" s="5" t="s">
        <v>84</v>
      </c>
      <c r="E33" s="5">
        <v>23</v>
      </c>
      <c r="F33" s="5" t="s">
        <v>255</v>
      </c>
      <c r="G33" s="5" t="s">
        <v>256</v>
      </c>
      <c r="H33" s="5" t="s">
        <v>225</v>
      </c>
      <c r="I33" s="5" t="s">
        <v>397</v>
      </c>
      <c r="J33" s="5" t="s">
        <v>398</v>
      </c>
      <c r="K33" s="5" t="s">
        <v>399</v>
      </c>
      <c r="L33" s="5" t="s">
        <v>91</v>
      </c>
      <c r="M33" s="5">
        <v>19528</v>
      </c>
      <c r="N33" s="5" t="s">
        <v>212</v>
      </c>
      <c r="O33" s="5">
        <v>16374.78</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46203</v>
      </c>
    </row>
    <row r="34" spans="1:31" x14ac:dyDescent="0.25">
      <c r="A34" s="5">
        <v>2026</v>
      </c>
      <c r="B34" s="3">
        <v>46113</v>
      </c>
      <c r="C34" s="3">
        <v>46203</v>
      </c>
      <c r="D34" s="5" t="s">
        <v>84</v>
      </c>
      <c r="E34" s="5">
        <v>23</v>
      </c>
      <c r="F34" s="5" t="s">
        <v>255</v>
      </c>
      <c r="G34" s="5" t="s">
        <v>257</v>
      </c>
      <c r="H34" s="5" t="s">
        <v>225</v>
      </c>
      <c r="I34" s="5" t="s">
        <v>400</v>
      </c>
      <c r="J34" s="5" t="s">
        <v>365</v>
      </c>
      <c r="K34" s="5" t="s">
        <v>401</v>
      </c>
      <c r="L34" s="5" t="s">
        <v>91</v>
      </c>
      <c r="M34" s="5">
        <v>19528</v>
      </c>
      <c r="N34" s="5" t="s">
        <v>212</v>
      </c>
      <c r="O34" s="5">
        <v>16374.78</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46203</v>
      </c>
    </row>
    <row r="35" spans="1:31" x14ac:dyDescent="0.25">
      <c r="A35" s="5">
        <v>2026</v>
      </c>
      <c r="B35" s="3">
        <v>46113</v>
      </c>
      <c r="C35" s="3">
        <v>46203</v>
      </c>
      <c r="D35" s="5" t="s">
        <v>84</v>
      </c>
      <c r="E35" s="5">
        <v>29</v>
      </c>
      <c r="F35" s="5" t="s">
        <v>226</v>
      </c>
      <c r="G35" s="5" t="s">
        <v>258</v>
      </c>
      <c r="H35" s="5" t="s">
        <v>225</v>
      </c>
      <c r="I35" s="5" t="s">
        <v>402</v>
      </c>
      <c r="J35" s="5" t="s">
        <v>403</v>
      </c>
      <c r="K35" s="5" t="s">
        <v>404</v>
      </c>
      <c r="L35" s="5" t="s">
        <v>91</v>
      </c>
      <c r="M35" s="5">
        <v>35248</v>
      </c>
      <c r="N35" s="5" t="s">
        <v>212</v>
      </c>
      <c r="O35" s="5">
        <v>28526.66</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46203</v>
      </c>
    </row>
    <row r="36" spans="1:31" x14ac:dyDescent="0.25">
      <c r="A36" s="5">
        <v>2026</v>
      </c>
      <c r="B36" s="3">
        <v>46113</v>
      </c>
      <c r="C36" s="3">
        <v>46203</v>
      </c>
      <c r="D36" s="5" t="s">
        <v>84</v>
      </c>
      <c r="E36" s="5">
        <v>25</v>
      </c>
      <c r="F36" s="5" t="s">
        <v>249</v>
      </c>
      <c r="G36" s="5" t="s">
        <v>259</v>
      </c>
      <c r="H36" s="5" t="s">
        <v>225</v>
      </c>
      <c r="I36" s="5" t="s">
        <v>344</v>
      </c>
      <c r="J36" s="5" t="s">
        <v>378</v>
      </c>
      <c r="K36" s="5" t="s">
        <v>331</v>
      </c>
      <c r="L36" s="5" t="s">
        <v>91</v>
      </c>
      <c r="M36" s="5">
        <v>24672</v>
      </c>
      <c r="N36" s="5" t="s">
        <v>212</v>
      </c>
      <c r="O36" s="5">
        <v>20384.75</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46203</v>
      </c>
    </row>
    <row r="37" spans="1:31" x14ac:dyDescent="0.25">
      <c r="A37" s="5">
        <v>2026</v>
      </c>
      <c r="B37" s="3">
        <v>46113</v>
      </c>
      <c r="C37" s="3">
        <v>46203</v>
      </c>
      <c r="D37" s="5" t="s">
        <v>84</v>
      </c>
      <c r="E37" s="5">
        <v>25</v>
      </c>
      <c r="F37" s="5" t="s">
        <v>249</v>
      </c>
      <c r="G37" s="5" t="s">
        <v>260</v>
      </c>
      <c r="H37" s="5" t="s">
        <v>225</v>
      </c>
      <c r="I37" s="5" t="s">
        <v>405</v>
      </c>
      <c r="J37" s="5" t="s">
        <v>406</v>
      </c>
      <c r="K37" s="5" t="s">
        <v>407</v>
      </c>
      <c r="L37" s="5" t="s">
        <v>91</v>
      </c>
      <c r="M37" s="5">
        <v>24672</v>
      </c>
      <c r="N37" s="5" t="s">
        <v>212</v>
      </c>
      <c r="O37" s="5">
        <v>20384.75</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46203</v>
      </c>
    </row>
    <row r="38" spans="1:31" x14ac:dyDescent="0.25">
      <c r="A38" s="5">
        <v>2026</v>
      </c>
      <c r="B38" s="3">
        <v>46113</v>
      </c>
      <c r="C38" s="3">
        <v>46203</v>
      </c>
      <c r="D38" s="5" t="s">
        <v>84</v>
      </c>
      <c r="E38" s="5">
        <v>39</v>
      </c>
      <c r="F38" s="5" t="s">
        <v>246</v>
      </c>
      <c r="G38" s="5" t="s">
        <v>261</v>
      </c>
      <c r="H38" s="5" t="s">
        <v>225</v>
      </c>
      <c r="I38" s="5" t="s">
        <v>408</v>
      </c>
      <c r="J38" s="5" t="s">
        <v>409</v>
      </c>
      <c r="K38" s="5" t="s">
        <v>410</v>
      </c>
      <c r="L38" s="5" t="s">
        <v>91</v>
      </c>
      <c r="M38" s="5">
        <v>52430</v>
      </c>
      <c r="N38" s="5" t="s">
        <v>212</v>
      </c>
      <c r="O38" s="5">
        <v>41243.019999999997</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46203</v>
      </c>
    </row>
    <row r="39" spans="1:31" x14ac:dyDescent="0.25">
      <c r="A39" s="5">
        <v>2026</v>
      </c>
      <c r="B39" s="3">
        <v>46113</v>
      </c>
      <c r="C39" s="3">
        <v>46203</v>
      </c>
      <c r="D39" s="5" t="s">
        <v>84</v>
      </c>
      <c r="E39" s="5">
        <v>20</v>
      </c>
      <c r="F39" s="5" t="s">
        <v>230</v>
      </c>
      <c r="G39" s="5" t="s">
        <v>262</v>
      </c>
      <c r="H39" s="5" t="s">
        <v>225</v>
      </c>
      <c r="I39" s="5" t="s">
        <v>411</v>
      </c>
      <c r="J39" s="5" t="s">
        <v>412</v>
      </c>
      <c r="K39" s="5" t="s">
        <v>413</v>
      </c>
      <c r="L39" s="5" t="s">
        <v>92</v>
      </c>
      <c r="M39" s="5">
        <v>14360</v>
      </c>
      <c r="N39" s="5" t="s">
        <v>212</v>
      </c>
      <c r="O39" s="5">
        <v>12336.05</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46203</v>
      </c>
    </row>
    <row r="40" spans="1:31" x14ac:dyDescent="0.25">
      <c r="A40" s="5">
        <v>2026</v>
      </c>
      <c r="B40" s="3">
        <v>46113</v>
      </c>
      <c r="C40" s="3">
        <v>46203</v>
      </c>
      <c r="D40" s="5" t="s">
        <v>84</v>
      </c>
      <c r="E40" s="5">
        <v>29</v>
      </c>
      <c r="F40" s="5" t="s">
        <v>226</v>
      </c>
      <c r="G40" s="5" t="s">
        <v>263</v>
      </c>
      <c r="H40" s="5" t="s">
        <v>225</v>
      </c>
      <c r="I40" s="5" t="s">
        <v>414</v>
      </c>
      <c r="J40" s="5" t="s">
        <v>390</v>
      </c>
      <c r="K40" s="5" t="s">
        <v>415</v>
      </c>
      <c r="L40" s="5" t="s">
        <v>92</v>
      </c>
      <c r="M40" s="5">
        <v>35248</v>
      </c>
      <c r="N40" s="5" t="s">
        <v>212</v>
      </c>
      <c r="O40" s="5">
        <v>28526.66</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46203</v>
      </c>
    </row>
    <row r="41" spans="1:31" x14ac:dyDescent="0.25">
      <c r="A41" s="5">
        <v>2026</v>
      </c>
      <c r="B41" s="3">
        <v>46113</v>
      </c>
      <c r="C41" s="3">
        <v>46203</v>
      </c>
      <c r="D41" s="5" t="s">
        <v>84</v>
      </c>
      <c r="E41" s="5">
        <v>29</v>
      </c>
      <c r="F41" s="5" t="s">
        <v>226</v>
      </c>
      <c r="G41" s="5" t="s">
        <v>264</v>
      </c>
      <c r="H41" s="5" t="s">
        <v>225</v>
      </c>
      <c r="I41" s="5" t="s">
        <v>408</v>
      </c>
      <c r="J41" s="5" t="s">
        <v>416</v>
      </c>
      <c r="K41" s="5" t="s">
        <v>417</v>
      </c>
      <c r="L41" s="5" t="s">
        <v>91</v>
      </c>
      <c r="M41" s="5">
        <v>35248</v>
      </c>
      <c r="N41" s="5" t="s">
        <v>212</v>
      </c>
      <c r="O41" s="5">
        <v>28526.66</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46203</v>
      </c>
    </row>
    <row r="42" spans="1:31" x14ac:dyDescent="0.25">
      <c r="A42" s="5">
        <v>2026</v>
      </c>
      <c r="B42" s="3">
        <v>46113</v>
      </c>
      <c r="C42" s="3">
        <v>46203</v>
      </c>
      <c r="D42" s="5" t="s">
        <v>84</v>
      </c>
      <c r="E42" s="5">
        <v>25</v>
      </c>
      <c r="F42" s="5" t="s">
        <v>249</v>
      </c>
      <c r="G42" s="5" t="s">
        <v>265</v>
      </c>
      <c r="H42" s="5" t="s">
        <v>225</v>
      </c>
      <c r="I42" s="5" t="s">
        <v>418</v>
      </c>
      <c r="J42" s="5" t="s">
        <v>419</v>
      </c>
      <c r="K42" s="5" t="s">
        <v>387</v>
      </c>
      <c r="L42" s="5" t="s">
        <v>91</v>
      </c>
      <c r="M42" s="5">
        <v>24672</v>
      </c>
      <c r="N42" s="5" t="s">
        <v>212</v>
      </c>
      <c r="O42" s="5">
        <v>20384.75</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46203</v>
      </c>
    </row>
    <row r="43" spans="1:31" x14ac:dyDescent="0.25">
      <c r="A43" s="5">
        <v>2026</v>
      </c>
      <c r="B43" s="3">
        <v>46113</v>
      </c>
      <c r="C43" s="3">
        <v>46203</v>
      </c>
      <c r="D43" s="5" t="s">
        <v>84</v>
      </c>
      <c r="E43" s="5">
        <v>43</v>
      </c>
      <c r="F43" s="5" t="s">
        <v>228</v>
      </c>
      <c r="G43" s="5" t="s">
        <v>266</v>
      </c>
      <c r="H43" s="5" t="s">
        <v>225</v>
      </c>
      <c r="I43" s="5" t="s">
        <v>420</v>
      </c>
      <c r="J43" s="5" t="s">
        <v>421</v>
      </c>
      <c r="K43" s="5" t="s">
        <v>422</v>
      </c>
      <c r="L43" s="5" t="s">
        <v>91</v>
      </c>
      <c r="M43" s="5">
        <v>74482</v>
      </c>
      <c r="N43" s="5" t="s">
        <v>212</v>
      </c>
      <c r="O43" s="5">
        <v>56274.93</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46203</v>
      </c>
    </row>
    <row r="44" spans="1:31" x14ac:dyDescent="0.25">
      <c r="A44" s="5">
        <v>2026</v>
      </c>
      <c r="B44" s="3">
        <v>46113</v>
      </c>
      <c r="C44" s="3">
        <v>46203</v>
      </c>
      <c r="D44" s="5" t="s">
        <v>84</v>
      </c>
      <c r="E44" s="5">
        <v>20</v>
      </c>
      <c r="F44" s="5" t="s">
        <v>230</v>
      </c>
      <c r="G44" s="5" t="s">
        <v>267</v>
      </c>
      <c r="H44" s="5" t="s">
        <v>225</v>
      </c>
      <c r="I44" s="5" t="s">
        <v>423</v>
      </c>
      <c r="J44" s="5" t="s">
        <v>424</v>
      </c>
      <c r="K44" s="5" t="s">
        <v>425</v>
      </c>
      <c r="L44" s="5" t="s">
        <v>91</v>
      </c>
      <c r="M44" s="5">
        <v>14360</v>
      </c>
      <c r="N44" s="5" t="s">
        <v>212</v>
      </c>
      <c r="O44" s="5">
        <v>12336.05</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46203</v>
      </c>
    </row>
    <row r="45" spans="1:31" x14ac:dyDescent="0.25">
      <c r="A45" s="5">
        <v>2026</v>
      </c>
      <c r="B45" s="3">
        <v>46113</v>
      </c>
      <c r="C45" s="3">
        <v>46203</v>
      </c>
      <c r="D45" s="5" t="s">
        <v>84</v>
      </c>
      <c r="E45" s="5">
        <v>20</v>
      </c>
      <c r="F45" s="5" t="s">
        <v>230</v>
      </c>
      <c r="G45" s="5" t="s">
        <v>268</v>
      </c>
      <c r="H45" s="5" t="s">
        <v>225</v>
      </c>
      <c r="I45" s="5" t="s">
        <v>426</v>
      </c>
      <c r="J45" s="5" t="s">
        <v>427</v>
      </c>
      <c r="K45" s="5" t="s">
        <v>343</v>
      </c>
      <c r="L45" s="5" t="s">
        <v>92</v>
      </c>
      <c r="M45" s="5">
        <v>14360</v>
      </c>
      <c r="N45" s="5" t="s">
        <v>212</v>
      </c>
      <c r="O45" s="5">
        <v>12336.05</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46203</v>
      </c>
    </row>
    <row r="46" spans="1:31" x14ac:dyDescent="0.25">
      <c r="A46" s="5">
        <v>2026</v>
      </c>
      <c r="B46" s="3">
        <v>46113</v>
      </c>
      <c r="C46" s="3">
        <v>46203</v>
      </c>
      <c r="D46" s="5" t="s">
        <v>84</v>
      </c>
      <c r="E46" s="5">
        <v>20</v>
      </c>
      <c r="F46" s="5" t="s">
        <v>230</v>
      </c>
      <c r="G46" s="5" t="s">
        <v>269</v>
      </c>
      <c r="H46" s="5" t="s">
        <v>225</v>
      </c>
      <c r="I46" s="5" t="s">
        <v>428</v>
      </c>
      <c r="J46" s="5" t="s">
        <v>370</v>
      </c>
      <c r="K46" s="5" t="s">
        <v>343</v>
      </c>
      <c r="L46" s="5" t="s">
        <v>91</v>
      </c>
      <c r="M46" s="5">
        <v>14360</v>
      </c>
      <c r="N46" s="5" t="s">
        <v>212</v>
      </c>
      <c r="O46" s="5">
        <v>12336.05</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46203</v>
      </c>
    </row>
    <row r="47" spans="1:31" x14ac:dyDescent="0.25">
      <c r="A47" s="5">
        <v>2026</v>
      </c>
      <c r="B47" s="3">
        <v>46113</v>
      </c>
      <c r="C47" s="3">
        <v>46203</v>
      </c>
      <c r="D47" s="5" t="s">
        <v>84</v>
      </c>
      <c r="E47" s="5">
        <v>39</v>
      </c>
      <c r="F47" s="5" t="s">
        <v>246</v>
      </c>
      <c r="G47" s="5" t="s">
        <v>270</v>
      </c>
      <c r="H47" s="5" t="s">
        <v>225</v>
      </c>
      <c r="I47" s="5" t="s">
        <v>429</v>
      </c>
      <c r="J47" s="5" t="s">
        <v>356</v>
      </c>
      <c r="K47" s="5" t="s">
        <v>427</v>
      </c>
      <c r="L47" s="5" t="s">
        <v>92</v>
      </c>
      <c r="M47" s="5">
        <v>52430</v>
      </c>
      <c r="N47" s="5" t="s">
        <v>212</v>
      </c>
      <c r="O47" s="5">
        <v>41243.019999999997</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46203</v>
      </c>
    </row>
    <row r="48" spans="1:31" x14ac:dyDescent="0.25">
      <c r="A48" s="5">
        <v>2026</v>
      </c>
      <c r="B48" s="3">
        <v>46113</v>
      </c>
      <c r="C48" s="3">
        <v>46203</v>
      </c>
      <c r="D48" s="5" t="s">
        <v>84</v>
      </c>
      <c r="E48" s="5">
        <v>29</v>
      </c>
      <c r="F48" s="5" t="s">
        <v>226</v>
      </c>
      <c r="G48" s="5" t="s">
        <v>271</v>
      </c>
      <c r="H48" s="5" t="s">
        <v>225</v>
      </c>
      <c r="I48" s="5" t="s">
        <v>430</v>
      </c>
      <c r="J48" s="5" t="s">
        <v>431</v>
      </c>
      <c r="K48" s="5" t="s">
        <v>378</v>
      </c>
      <c r="L48" s="5" t="s">
        <v>92</v>
      </c>
      <c r="M48" s="5">
        <v>35248</v>
      </c>
      <c r="N48" s="5" t="s">
        <v>212</v>
      </c>
      <c r="O48" s="5">
        <v>28526.66</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46203</v>
      </c>
    </row>
    <row r="49" spans="1:31" x14ac:dyDescent="0.25">
      <c r="A49" s="5">
        <v>2026</v>
      </c>
      <c r="B49" s="3">
        <v>46113</v>
      </c>
      <c r="C49" s="3">
        <v>46203</v>
      </c>
      <c r="D49" s="5" t="s">
        <v>84</v>
      </c>
      <c r="E49" s="5">
        <v>25</v>
      </c>
      <c r="F49" s="5" t="s">
        <v>249</v>
      </c>
      <c r="G49" s="5" t="s">
        <v>272</v>
      </c>
      <c r="H49" s="5" t="s">
        <v>225</v>
      </c>
      <c r="I49" s="5" t="s">
        <v>432</v>
      </c>
      <c r="J49" s="5" t="s">
        <v>433</v>
      </c>
      <c r="K49" s="5" t="s">
        <v>434</v>
      </c>
      <c r="L49" s="5" t="s">
        <v>92</v>
      </c>
      <c r="M49" s="5">
        <v>24672</v>
      </c>
      <c r="N49" s="5" t="s">
        <v>212</v>
      </c>
      <c r="O49" s="5">
        <v>20384.75</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46203</v>
      </c>
    </row>
    <row r="50" spans="1:31" x14ac:dyDescent="0.25">
      <c r="A50" s="5">
        <v>2026</v>
      </c>
      <c r="B50" s="3">
        <v>46113</v>
      </c>
      <c r="C50" s="3">
        <v>46203</v>
      </c>
      <c r="D50" s="5" t="s">
        <v>84</v>
      </c>
      <c r="E50" s="5">
        <v>39</v>
      </c>
      <c r="F50" s="5" t="s">
        <v>246</v>
      </c>
      <c r="G50" s="5" t="s">
        <v>273</v>
      </c>
      <c r="H50" s="5" t="s">
        <v>225</v>
      </c>
      <c r="I50" s="5" t="s">
        <v>435</v>
      </c>
      <c r="J50" s="5" t="s">
        <v>387</v>
      </c>
      <c r="K50" s="5" t="s">
        <v>436</v>
      </c>
      <c r="L50" s="5" t="s">
        <v>92</v>
      </c>
      <c r="M50" s="5">
        <v>52430</v>
      </c>
      <c r="N50" s="5" t="s">
        <v>212</v>
      </c>
      <c r="O50" s="5">
        <v>41243.019999999997</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46203</v>
      </c>
    </row>
    <row r="51" spans="1:31" x14ac:dyDescent="0.25">
      <c r="A51" s="5">
        <v>2026</v>
      </c>
      <c r="B51" s="3">
        <v>46113</v>
      </c>
      <c r="C51" s="3">
        <v>46203</v>
      </c>
      <c r="D51" s="5" t="s">
        <v>84</v>
      </c>
      <c r="E51" s="5">
        <v>29</v>
      </c>
      <c r="F51" s="5" t="s">
        <v>226</v>
      </c>
      <c r="G51" s="5" t="s">
        <v>274</v>
      </c>
      <c r="H51" s="5" t="s">
        <v>225</v>
      </c>
      <c r="I51" s="5" t="s">
        <v>437</v>
      </c>
      <c r="J51" s="5" t="s">
        <v>438</v>
      </c>
      <c r="K51" s="5" t="s">
        <v>439</v>
      </c>
      <c r="L51" s="5" t="s">
        <v>91</v>
      </c>
      <c r="M51" s="5">
        <v>35248</v>
      </c>
      <c r="N51" s="5" t="s">
        <v>212</v>
      </c>
      <c r="O51" s="5">
        <v>28526.66</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46203</v>
      </c>
    </row>
    <row r="52" spans="1:31" x14ac:dyDescent="0.25">
      <c r="A52" s="5">
        <v>2026</v>
      </c>
      <c r="B52" s="3">
        <v>46113</v>
      </c>
      <c r="C52" s="3">
        <v>46203</v>
      </c>
      <c r="D52" s="5" t="s">
        <v>84</v>
      </c>
      <c r="E52" s="5">
        <v>25</v>
      </c>
      <c r="F52" s="5" t="s">
        <v>249</v>
      </c>
      <c r="G52" s="5" t="s">
        <v>275</v>
      </c>
      <c r="H52" s="5" t="s">
        <v>225</v>
      </c>
      <c r="I52" s="5" t="s">
        <v>440</v>
      </c>
      <c r="J52" s="5" t="s">
        <v>441</v>
      </c>
      <c r="K52" s="5" t="s">
        <v>436</v>
      </c>
      <c r="L52" s="5" t="s">
        <v>92</v>
      </c>
      <c r="M52" s="5">
        <v>24672</v>
      </c>
      <c r="N52" s="5" t="s">
        <v>212</v>
      </c>
      <c r="O52" s="5">
        <v>20384.75</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46203</v>
      </c>
    </row>
    <row r="53" spans="1:31" x14ac:dyDescent="0.25">
      <c r="A53" s="5">
        <v>2026</v>
      </c>
      <c r="B53" s="3">
        <v>46113</v>
      </c>
      <c r="C53" s="3">
        <v>46203</v>
      </c>
      <c r="D53" s="5" t="s">
        <v>84</v>
      </c>
      <c r="E53" s="5">
        <v>1020</v>
      </c>
      <c r="F53" s="5" t="s">
        <v>276</v>
      </c>
      <c r="G53" s="5" t="s">
        <v>276</v>
      </c>
      <c r="H53" s="5" t="s">
        <v>225</v>
      </c>
      <c r="I53" s="5" t="s">
        <v>442</v>
      </c>
      <c r="J53" s="5" t="s">
        <v>343</v>
      </c>
      <c r="K53" s="5" t="s">
        <v>387</v>
      </c>
      <c r="L53" s="5" t="s">
        <v>92</v>
      </c>
      <c r="M53" s="5">
        <v>10777</v>
      </c>
      <c r="N53" s="5" t="s">
        <v>212</v>
      </c>
      <c r="O53" s="5">
        <v>9743.31</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46203</v>
      </c>
    </row>
    <row r="54" spans="1:31" x14ac:dyDescent="0.25">
      <c r="A54" s="5">
        <v>2026</v>
      </c>
      <c r="B54" s="3">
        <v>46113</v>
      </c>
      <c r="C54" s="3">
        <v>46203</v>
      </c>
      <c r="D54" s="5" t="s">
        <v>84</v>
      </c>
      <c r="E54" s="5">
        <v>969</v>
      </c>
      <c r="F54" s="5" t="s">
        <v>277</v>
      </c>
      <c r="G54" s="5" t="s">
        <v>277</v>
      </c>
      <c r="H54" s="5" t="s">
        <v>225</v>
      </c>
      <c r="I54" s="5" t="s">
        <v>443</v>
      </c>
      <c r="J54" s="5" t="s">
        <v>444</v>
      </c>
      <c r="K54" s="5" t="s">
        <v>378</v>
      </c>
      <c r="L54" s="5" t="s">
        <v>91</v>
      </c>
      <c r="M54" s="5">
        <v>13434</v>
      </c>
      <c r="N54" s="5" t="s">
        <v>212</v>
      </c>
      <c r="O54" s="5">
        <v>11463.960000000001</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46203</v>
      </c>
    </row>
    <row r="55" spans="1:31" x14ac:dyDescent="0.25">
      <c r="A55" s="5">
        <v>2026</v>
      </c>
      <c r="B55" s="3">
        <v>46113</v>
      </c>
      <c r="C55" s="3">
        <v>46203</v>
      </c>
      <c r="D55" s="5" t="s">
        <v>84</v>
      </c>
      <c r="E55" s="5">
        <v>856</v>
      </c>
      <c r="F55" s="5" t="s">
        <v>278</v>
      </c>
      <c r="G55" s="5" t="s">
        <v>278</v>
      </c>
      <c r="H55" s="5" t="s">
        <v>225</v>
      </c>
      <c r="I55" s="5" t="s">
        <v>445</v>
      </c>
      <c r="J55" s="5" t="s">
        <v>446</v>
      </c>
      <c r="K55" s="5" t="s">
        <v>447</v>
      </c>
      <c r="L55" s="5" t="s">
        <v>92</v>
      </c>
      <c r="M55" s="5">
        <v>21621</v>
      </c>
      <c r="N55" s="5" t="s">
        <v>212</v>
      </c>
      <c r="O55" s="5">
        <v>17918.650000000001</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46203</v>
      </c>
    </row>
    <row r="56" spans="1:31" x14ac:dyDescent="0.25">
      <c r="A56" s="5">
        <v>2026</v>
      </c>
      <c r="B56" s="3">
        <v>46113</v>
      </c>
      <c r="C56" s="3">
        <v>46203</v>
      </c>
      <c r="D56" s="5" t="s">
        <v>84</v>
      </c>
      <c r="E56" s="5">
        <v>199</v>
      </c>
      <c r="F56" s="5" t="s">
        <v>279</v>
      </c>
      <c r="G56" s="5" t="s">
        <v>279</v>
      </c>
      <c r="H56" s="5" t="s">
        <v>225</v>
      </c>
      <c r="I56" s="5" t="s">
        <v>448</v>
      </c>
      <c r="J56" s="5" t="s">
        <v>449</v>
      </c>
      <c r="K56" s="5" t="s">
        <v>450</v>
      </c>
      <c r="L56" s="5" t="s">
        <v>92</v>
      </c>
      <c r="M56" s="5">
        <v>17046</v>
      </c>
      <c r="N56" s="5" t="s">
        <v>212</v>
      </c>
      <c r="O56" s="5">
        <v>13744.09</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46203</v>
      </c>
    </row>
    <row r="57" spans="1:31" x14ac:dyDescent="0.25">
      <c r="A57" s="5">
        <v>2026</v>
      </c>
      <c r="B57" s="3">
        <v>46113</v>
      </c>
      <c r="C57" s="3">
        <v>46203</v>
      </c>
      <c r="D57" s="5" t="s">
        <v>84</v>
      </c>
      <c r="E57" s="5">
        <v>199</v>
      </c>
      <c r="F57" s="5" t="s">
        <v>279</v>
      </c>
      <c r="G57" s="5" t="s">
        <v>279</v>
      </c>
      <c r="H57" s="5" t="s">
        <v>225</v>
      </c>
      <c r="I57" s="5" t="s">
        <v>360</v>
      </c>
      <c r="J57" s="5" t="s">
        <v>451</v>
      </c>
      <c r="K57" s="5" t="s">
        <v>452</v>
      </c>
      <c r="L57" s="5" t="s">
        <v>91</v>
      </c>
      <c r="M57" s="5">
        <v>15977</v>
      </c>
      <c r="N57" s="5" t="s">
        <v>212</v>
      </c>
      <c r="O57" s="5">
        <v>13031.9</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46203</v>
      </c>
    </row>
    <row r="58" spans="1:31" x14ac:dyDescent="0.25">
      <c r="A58" s="5">
        <v>2026</v>
      </c>
      <c r="B58" s="3">
        <v>46113</v>
      </c>
      <c r="C58" s="3">
        <v>46203</v>
      </c>
      <c r="D58" s="5" t="s">
        <v>84</v>
      </c>
      <c r="E58" s="5">
        <v>199</v>
      </c>
      <c r="F58" s="5" t="s">
        <v>279</v>
      </c>
      <c r="G58" s="5" t="s">
        <v>279</v>
      </c>
      <c r="H58" s="5" t="s">
        <v>225</v>
      </c>
      <c r="I58" s="5" t="s">
        <v>453</v>
      </c>
      <c r="J58" s="5" t="s">
        <v>454</v>
      </c>
      <c r="K58" s="5" t="s">
        <v>413</v>
      </c>
      <c r="L58" s="5" t="s">
        <v>92</v>
      </c>
      <c r="M58" s="5">
        <v>17046</v>
      </c>
      <c r="N58" s="5" t="s">
        <v>212</v>
      </c>
      <c r="O58" s="5">
        <v>13744.09</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46203</v>
      </c>
    </row>
    <row r="59" spans="1:31" x14ac:dyDescent="0.25">
      <c r="A59" s="5">
        <v>2026</v>
      </c>
      <c r="B59" s="3">
        <v>46113</v>
      </c>
      <c r="C59" s="3">
        <v>46203</v>
      </c>
      <c r="D59" s="5" t="s">
        <v>84</v>
      </c>
      <c r="E59" s="5">
        <v>199</v>
      </c>
      <c r="F59" s="5" t="s">
        <v>279</v>
      </c>
      <c r="G59" s="5" t="s">
        <v>279</v>
      </c>
      <c r="H59" s="5" t="s">
        <v>225</v>
      </c>
      <c r="I59" s="5" t="s">
        <v>455</v>
      </c>
      <c r="J59" s="5" t="s">
        <v>456</v>
      </c>
      <c r="K59" s="5" t="s">
        <v>457</v>
      </c>
      <c r="L59" s="5" t="s">
        <v>92</v>
      </c>
      <c r="M59" s="5">
        <v>17046</v>
      </c>
      <c r="N59" s="5" t="s">
        <v>212</v>
      </c>
      <c r="O59" s="5">
        <v>13744.09</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46203</v>
      </c>
    </row>
    <row r="60" spans="1:31" x14ac:dyDescent="0.25">
      <c r="A60" s="5">
        <v>2026</v>
      </c>
      <c r="B60" s="3">
        <v>46113</v>
      </c>
      <c r="C60" s="3">
        <v>46203</v>
      </c>
      <c r="D60" s="5" t="s">
        <v>84</v>
      </c>
      <c r="E60" s="5">
        <v>199</v>
      </c>
      <c r="F60" s="5" t="s">
        <v>279</v>
      </c>
      <c r="G60" s="5" t="s">
        <v>279</v>
      </c>
      <c r="H60" s="5" t="s">
        <v>225</v>
      </c>
      <c r="I60" s="5" t="s">
        <v>458</v>
      </c>
      <c r="J60" s="5" t="s">
        <v>459</v>
      </c>
      <c r="K60" s="5" t="s">
        <v>385</v>
      </c>
      <c r="L60" s="5" t="s">
        <v>91</v>
      </c>
      <c r="M60" s="5">
        <v>17046</v>
      </c>
      <c r="N60" s="5" t="s">
        <v>212</v>
      </c>
      <c r="O60" s="5">
        <v>13744.09</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46203</v>
      </c>
    </row>
    <row r="61" spans="1:31" x14ac:dyDescent="0.25">
      <c r="A61" s="5">
        <v>2026</v>
      </c>
      <c r="B61" s="3">
        <v>46113</v>
      </c>
      <c r="C61" s="3">
        <v>46203</v>
      </c>
      <c r="D61" s="5" t="s">
        <v>84</v>
      </c>
      <c r="E61" s="5">
        <v>199</v>
      </c>
      <c r="F61" s="5" t="s">
        <v>279</v>
      </c>
      <c r="G61" s="5" t="s">
        <v>279</v>
      </c>
      <c r="H61" s="5" t="s">
        <v>225</v>
      </c>
      <c r="I61" s="5" t="s">
        <v>460</v>
      </c>
      <c r="J61" s="5" t="s">
        <v>461</v>
      </c>
      <c r="K61" s="5" t="s">
        <v>459</v>
      </c>
      <c r="L61" s="5" t="s">
        <v>92</v>
      </c>
      <c r="M61" s="5">
        <v>15977</v>
      </c>
      <c r="N61" s="5" t="s">
        <v>212</v>
      </c>
      <c r="O61" s="5">
        <v>13031.9</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46203</v>
      </c>
    </row>
    <row r="62" spans="1:31" x14ac:dyDescent="0.25">
      <c r="A62" s="5">
        <v>2026</v>
      </c>
      <c r="B62" s="3">
        <v>46113</v>
      </c>
      <c r="C62" s="3">
        <v>46203</v>
      </c>
      <c r="D62" s="5" t="s">
        <v>84</v>
      </c>
      <c r="E62" s="5">
        <v>199</v>
      </c>
      <c r="F62" s="5" t="s">
        <v>279</v>
      </c>
      <c r="G62" s="5" t="s">
        <v>279</v>
      </c>
      <c r="H62" s="5" t="s">
        <v>225</v>
      </c>
      <c r="I62" s="5" t="s">
        <v>462</v>
      </c>
      <c r="J62" s="5" t="s">
        <v>441</v>
      </c>
      <c r="K62" s="5" t="s">
        <v>463</v>
      </c>
      <c r="L62" s="5" t="s">
        <v>91</v>
      </c>
      <c r="M62" s="5">
        <v>17046</v>
      </c>
      <c r="N62" s="5" t="s">
        <v>212</v>
      </c>
      <c r="O62" s="5">
        <v>13744.09</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46203</v>
      </c>
    </row>
    <row r="63" spans="1:31" x14ac:dyDescent="0.25">
      <c r="A63" s="5">
        <v>2026</v>
      </c>
      <c r="B63" s="3">
        <v>46113</v>
      </c>
      <c r="C63" s="3">
        <v>46203</v>
      </c>
      <c r="D63" s="5" t="s">
        <v>84</v>
      </c>
      <c r="E63" s="5">
        <v>199</v>
      </c>
      <c r="F63" s="5" t="s">
        <v>279</v>
      </c>
      <c r="G63" s="5" t="s">
        <v>279</v>
      </c>
      <c r="H63" s="5" t="s">
        <v>225</v>
      </c>
      <c r="I63" s="5" t="s">
        <v>464</v>
      </c>
      <c r="J63" s="5" t="s">
        <v>352</v>
      </c>
      <c r="K63" s="5" t="s">
        <v>433</v>
      </c>
      <c r="L63" s="5" t="s">
        <v>92</v>
      </c>
      <c r="M63" s="5">
        <v>17046</v>
      </c>
      <c r="N63" s="5" t="s">
        <v>212</v>
      </c>
      <c r="O63" s="5">
        <v>13744.09</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46203</v>
      </c>
    </row>
    <row r="64" spans="1:31" x14ac:dyDescent="0.25">
      <c r="A64" s="5">
        <v>2026</v>
      </c>
      <c r="B64" s="3">
        <v>46113</v>
      </c>
      <c r="C64" s="3">
        <v>46203</v>
      </c>
      <c r="D64" s="5" t="s">
        <v>84</v>
      </c>
      <c r="E64" s="5">
        <v>199</v>
      </c>
      <c r="F64" s="5" t="s">
        <v>279</v>
      </c>
      <c r="G64" s="5" t="s">
        <v>279</v>
      </c>
      <c r="H64" s="5" t="s">
        <v>225</v>
      </c>
      <c r="I64" s="5" t="s">
        <v>465</v>
      </c>
      <c r="J64" s="5" t="s">
        <v>421</v>
      </c>
      <c r="K64" s="5" t="s">
        <v>376</v>
      </c>
      <c r="L64" s="5" t="s">
        <v>92</v>
      </c>
      <c r="M64" s="5">
        <v>17046</v>
      </c>
      <c r="N64" s="5" t="s">
        <v>212</v>
      </c>
      <c r="O64" s="5">
        <v>13744.09</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46203</v>
      </c>
    </row>
    <row r="65" spans="1:31" x14ac:dyDescent="0.25">
      <c r="A65" s="5">
        <v>2026</v>
      </c>
      <c r="B65" s="3">
        <v>46113</v>
      </c>
      <c r="C65" s="3">
        <v>46203</v>
      </c>
      <c r="D65" s="5" t="s">
        <v>84</v>
      </c>
      <c r="E65" s="5">
        <v>199</v>
      </c>
      <c r="F65" s="5" t="s">
        <v>279</v>
      </c>
      <c r="G65" s="5" t="s">
        <v>279</v>
      </c>
      <c r="H65" s="5" t="s">
        <v>225</v>
      </c>
      <c r="I65" s="5" t="s">
        <v>466</v>
      </c>
      <c r="J65" s="5" t="s">
        <v>365</v>
      </c>
      <c r="K65" s="5" t="s">
        <v>467</v>
      </c>
      <c r="L65" s="5" t="s">
        <v>91</v>
      </c>
      <c r="M65" s="5">
        <v>15977</v>
      </c>
      <c r="N65" s="5" t="s">
        <v>212</v>
      </c>
      <c r="O65" s="5">
        <v>13031.9</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46203</v>
      </c>
    </row>
    <row r="66" spans="1:31" x14ac:dyDescent="0.25">
      <c r="A66" s="5">
        <v>2026</v>
      </c>
      <c r="B66" s="3">
        <v>46113</v>
      </c>
      <c r="C66" s="3">
        <v>46203</v>
      </c>
      <c r="D66" s="5" t="s">
        <v>84</v>
      </c>
      <c r="E66" s="5">
        <v>199</v>
      </c>
      <c r="F66" s="5" t="s">
        <v>280</v>
      </c>
      <c r="G66" s="5" t="s">
        <v>280</v>
      </c>
      <c r="H66" s="5" t="s">
        <v>225</v>
      </c>
      <c r="I66" s="5" t="s">
        <v>468</v>
      </c>
      <c r="J66" s="5" t="s">
        <v>365</v>
      </c>
      <c r="K66" s="5" t="s">
        <v>407</v>
      </c>
      <c r="L66" s="5" t="s">
        <v>92</v>
      </c>
      <c r="M66" s="5">
        <v>17046</v>
      </c>
      <c r="N66" s="5" t="s">
        <v>212</v>
      </c>
      <c r="O66" s="5">
        <v>13744.09</v>
      </c>
      <c r="P66" s="5"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5" t="s">
        <v>213</v>
      </c>
      <c r="AE66" s="3">
        <v>46203</v>
      </c>
    </row>
    <row r="67" spans="1:31" x14ac:dyDescent="0.25">
      <c r="A67" s="5">
        <v>2026</v>
      </c>
      <c r="B67" s="3">
        <v>46113</v>
      </c>
      <c r="C67" s="3">
        <v>46203</v>
      </c>
      <c r="D67" s="5" t="s">
        <v>84</v>
      </c>
      <c r="E67" s="5">
        <v>199</v>
      </c>
      <c r="F67" s="5" t="s">
        <v>281</v>
      </c>
      <c r="G67" s="5" t="s">
        <v>281</v>
      </c>
      <c r="H67" s="5" t="s">
        <v>225</v>
      </c>
      <c r="I67" s="5" t="s">
        <v>469</v>
      </c>
      <c r="J67" s="5" t="s">
        <v>343</v>
      </c>
      <c r="K67" s="5" t="s">
        <v>470</v>
      </c>
      <c r="L67" s="5" t="s">
        <v>91</v>
      </c>
      <c r="M67" s="5">
        <v>17046</v>
      </c>
      <c r="N67" s="5" t="s">
        <v>212</v>
      </c>
      <c r="O67" s="5">
        <v>13744.09</v>
      </c>
      <c r="P67" s="5"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5" t="s">
        <v>213</v>
      </c>
      <c r="AE67" s="3">
        <v>46203</v>
      </c>
    </row>
    <row r="68" spans="1:31" x14ac:dyDescent="0.25">
      <c r="A68" s="5">
        <v>2026</v>
      </c>
      <c r="B68" s="3">
        <v>46113</v>
      </c>
      <c r="C68" s="3">
        <v>46203</v>
      </c>
      <c r="D68" s="5" t="s">
        <v>84</v>
      </c>
      <c r="E68" s="5">
        <v>199</v>
      </c>
      <c r="F68" s="5" t="s">
        <v>279</v>
      </c>
      <c r="G68" s="5" t="s">
        <v>279</v>
      </c>
      <c r="H68" s="5" t="s">
        <v>225</v>
      </c>
      <c r="I68" s="5" t="s">
        <v>471</v>
      </c>
      <c r="J68" s="5" t="s">
        <v>356</v>
      </c>
      <c r="K68" s="5" t="s">
        <v>421</v>
      </c>
      <c r="L68" s="5" t="s">
        <v>92</v>
      </c>
      <c r="M68" s="5">
        <v>17046</v>
      </c>
      <c r="N68" s="5" t="s">
        <v>212</v>
      </c>
      <c r="O68" s="5">
        <v>13744.09</v>
      </c>
      <c r="P68" s="5"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5" t="s">
        <v>213</v>
      </c>
      <c r="AE68" s="3">
        <v>46203</v>
      </c>
    </row>
    <row r="69" spans="1:31" x14ac:dyDescent="0.25">
      <c r="A69" s="5">
        <v>2026</v>
      </c>
      <c r="B69" s="3">
        <v>46113</v>
      </c>
      <c r="C69" s="3">
        <v>46203</v>
      </c>
      <c r="D69" s="5" t="s">
        <v>84</v>
      </c>
      <c r="E69" s="5">
        <v>199</v>
      </c>
      <c r="F69" s="5" t="s">
        <v>279</v>
      </c>
      <c r="G69" s="5" t="s">
        <v>279</v>
      </c>
      <c r="H69" s="5" t="s">
        <v>225</v>
      </c>
      <c r="I69" s="5" t="s">
        <v>472</v>
      </c>
      <c r="J69" s="5" t="s">
        <v>473</v>
      </c>
      <c r="K69" s="5" t="s">
        <v>474</v>
      </c>
      <c r="L69" s="5" t="s">
        <v>92</v>
      </c>
      <c r="M69" s="5">
        <v>17046</v>
      </c>
      <c r="N69" s="5" t="s">
        <v>212</v>
      </c>
      <c r="O69" s="5">
        <v>13744.09</v>
      </c>
      <c r="P69" s="5"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5" t="s">
        <v>213</v>
      </c>
      <c r="AE69" s="3">
        <v>46203</v>
      </c>
    </row>
    <row r="70" spans="1:31" x14ac:dyDescent="0.25">
      <c r="A70" s="5">
        <v>2026</v>
      </c>
      <c r="B70" s="3">
        <v>46113</v>
      </c>
      <c r="C70" s="3">
        <v>46203</v>
      </c>
      <c r="D70" s="5" t="s">
        <v>84</v>
      </c>
      <c r="E70" s="5">
        <v>199</v>
      </c>
      <c r="F70" s="5" t="s">
        <v>282</v>
      </c>
      <c r="G70" s="5" t="s">
        <v>282</v>
      </c>
      <c r="H70" s="5" t="s">
        <v>225</v>
      </c>
      <c r="I70" s="5" t="s">
        <v>475</v>
      </c>
      <c r="J70" s="5" t="s">
        <v>387</v>
      </c>
      <c r="K70" s="5" t="s">
        <v>476</v>
      </c>
      <c r="L70" s="5" t="s">
        <v>92</v>
      </c>
      <c r="M70" s="5">
        <v>17046</v>
      </c>
      <c r="N70" s="5" t="s">
        <v>212</v>
      </c>
      <c r="O70" s="5">
        <v>13744.09</v>
      </c>
      <c r="P70" s="5"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5" t="s">
        <v>213</v>
      </c>
      <c r="AE70" s="3">
        <v>46203</v>
      </c>
    </row>
    <row r="71" spans="1:31" x14ac:dyDescent="0.25">
      <c r="A71" s="5">
        <v>2026</v>
      </c>
      <c r="B71" s="3">
        <v>46113</v>
      </c>
      <c r="C71" s="3">
        <v>46203</v>
      </c>
      <c r="D71" s="5" t="s">
        <v>84</v>
      </c>
      <c r="E71" s="5">
        <v>199</v>
      </c>
      <c r="F71" s="5" t="s">
        <v>279</v>
      </c>
      <c r="G71" s="5" t="s">
        <v>279</v>
      </c>
      <c r="H71" s="5" t="s">
        <v>225</v>
      </c>
      <c r="I71" s="5" t="s">
        <v>477</v>
      </c>
      <c r="J71" s="5" t="s">
        <v>478</v>
      </c>
      <c r="K71" s="5" t="s">
        <v>479</v>
      </c>
      <c r="L71" s="5" t="s">
        <v>92</v>
      </c>
      <c r="M71" s="5">
        <v>17046</v>
      </c>
      <c r="N71" s="5" t="s">
        <v>212</v>
      </c>
      <c r="O71" s="5">
        <v>13744.09</v>
      </c>
      <c r="P71" s="5"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5" t="s">
        <v>213</v>
      </c>
      <c r="AE71" s="3">
        <v>46203</v>
      </c>
    </row>
    <row r="72" spans="1:31" x14ac:dyDescent="0.25">
      <c r="A72" s="5">
        <v>2026</v>
      </c>
      <c r="B72" s="3">
        <v>46113</v>
      </c>
      <c r="C72" s="3">
        <v>46203</v>
      </c>
      <c r="D72" s="5" t="s">
        <v>84</v>
      </c>
      <c r="E72" s="5">
        <v>199</v>
      </c>
      <c r="F72" s="5" t="s">
        <v>280</v>
      </c>
      <c r="G72" s="5" t="s">
        <v>280</v>
      </c>
      <c r="H72" s="5" t="s">
        <v>225</v>
      </c>
      <c r="I72" s="5" t="s">
        <v>480</v>
      </c>
      <c r="J72" s="5" t="s">
        <v>481</v>
      </c>
      <c r="K72" s="5" t="s">
        <v>451</v>
      </c>
      <c r="L72" s="5" t="s">
        <v>92</v>
      </c>
      <c r="M72" s="5">
        <v>15977</v>
      </c>
      <c r="N72" s="5" t="s">
        <v>212</v>
      </c>
      <c r="O72" s="5">
        <v>13031.9</v>
      </c>
      <c r="P72" s="5"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5" t="s">
        <v>213</v>
      </c>
      <c r="AE72" s="3">
        <v>46203</v>
      </c>
    </row>
    <row r="73" spans="1:31" x14ac:dyDescent="0.25">
      <c r="A73" s="5">
        <v>2026</v>
      </c>
      <c r="B73" s="3">
        <v>46113</v>
      </c>
      <c r="C73" s="3">
        <v>46203</v>
      </c>
      <c r="D73" s="5" t="s">
        <v>84</v>
      </c>
      <c r="E73" s="5">
        <v>199</v>
      </c>
      <c r="F73" s="5" t="s">
        <v>279</v>
      </c>
      <c r="G73" s="5" t="s">
        <v>279</v>
      </c>
      <c r="H73" s="5" t="s">
        <v>225</v>
      </c>
      <c r="I73" s="5" t="s">
        <v>482</v>
      </c>
      <c r="J73" s="5" t="s">
        <v>370</v>
      </c>
      <c r="K73" s="5" t="s">
        <v>483</v>
      </c>
      <c r="L73" s="5" t="s">
        <v>91</v>
      </c>
      <c r="M73" s="5">
        <v>17046</v>
      </c>
      <c r="N73" s="5" t="s">
        <v>212</v>
      </c>
      <c r="O73" s="5">
        <v>13744.09</v>
      </c>
      <c r="P73" s="5"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5" t="s">
        <v>213</v>
      </c>
      <c r="AE73" s="3">
        <v>46203</v>
      </c>
    </row>
    <row r="74" spans="1:31" x14ac:dyDescent="0.25">
      <c r="A74" s="5">
        <v>2026</v>
      </c>
      <c r="B74" s="3">
        <v>46113</v>
      </c>
      <c r="C74" s="3">
        <v>46203</v>
      </c>
      <c r="D74" s="5" t="s">
        <v>84</v>
      </c>
      <c r="E74" s="5">
        <v>199</v>
      </c>
      <c r="F74" s="5" t="s">
        <v>279</v>
      </c>
      <c r="G74" s="5" t="s">
        <v>279</v>
      </c>
      <c r="H74" s="5" t="s">
        <v>225</v>
      </c>
      <c r="I74" s="5" t="s">
        <v>484</v>
      </c>
      <c r="J74" s="5" t="s">
        <v>485</v>
      </c>
      <c r="K74" s="5" t="s">
        <v>336</v>
      </c>
      <c r="L74" s="5" t="s">
        <v>92</v>
      </c>
      <c r="M74" s="5">
        <v>17046</v>
      </c>
      <c r="N74" s="5" t="s">
        <v>212</v>
      </c>
      <c r="O74" s="5">
        <v>13744.09</v>
      </c>
      <c r="P74" s="5"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5" t="s">
        <v>213</v>
      </c>
      <c r="AE74" s="3">
        <v>46203</v>
      </c>
    </row>
    <row r="75" spans="1:31" x14ac:dyDescent="0.25">
      <c r="A75" s="5">
        <v>2026</v>
      </c>
      <c r="B75" s="3">
        <v>46113</v>
      </c>
      <c r="C75" s="3">
        <v>46203</v>
      </c>
      <c r="D75" s="5" t="s">
        <v>84</v>
      </c>
      <c r="E75" s="5">
        <v>199</v>
      </c>
      <c r="F75" s="5" t="s">
        <v>279</v>
      </c>
      <c r="G75" s="5" t="s">
        <v>279</v>
      </c>
      <c r="H75" s="5" t="s">
        <v>225</v>
      </c>
      <c r="I75" s="5" t="s">
        <v>486</v>
      </c>
      <c r="J75" s="5" t="s">
        <v>487</v>
      </c>
      <c r="K75" s="5" t="s">
        <v>488</v>
      </c>
      <c r="L75" s="5" t="s">
        <v>91</v>
      </c>
      <c r="M75" s="5">
        <v>17046</v>
      </c>
      <c r="N75" s="5" t="s">
        <v>212</v>
      </c>
      <c r="O75" s="5">
        <v>13744.09</v>
      </c>
      <c r="P75" s="5"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5" t="s">
        <v>213</v>
      </c>
      <c r="AE75" s="3">
        <v>46203</v>
      </c>
    </row>
    <row r="76" spans="1:31" x14ac:dyDescent="0.25">
      <c r="A76" s="5">
        <v>2026</v>
      </c>
      <c r="B76" s="3">
        <v>46113</v>
      </c>
      <c r="C76" s="3">
        <v>46203</v>
      </c>
      <c r="D76" s="5" t="s">
        <v>84</v>
      </c>
      <c r="E76" s="5">
        <v>199</v>
      </c>
      <c r="F76" s="5" t="s">
        <v>279</v>
      </c>
      <c r="G76" s="5" t="s">
        <v>279</v>
      </c>
      <c r="H76" s="5" t="s">
        <v>225</v>
      </c>
      <c r="I76" s="5" t="s">
        <v>489</v>
      </c>
      <c r="J76" s="5" t="s">
        <v>490</v>
      </c>
      <c r="K76" s="5" t="s">
        <v>491</v>
      </c>
      <c r="L76" s="5" t="s">
        <v>92</v>
      </c>
      <c r="M76" s="5">
        <v>17046</v>
      </c>
      <c r="N76" s="5" t="s">
        <v>212</v>
      </c>
      <c r="O76" s="5">
        <v>13744.09</v>
      </c>
      <c r="P76" s="5"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5" t="s">
        <v>213</v>
      </c>
      <c r="AE76" s="3">
        <v>46203</v>
      </c>
    </row>
    <row r="77" spans="1:31" x14ac:dyDescent="0.25">
      <c r="A77" s="5">
        <v>2026</v>
      </c>
      <c r="B77" s="3">
        <v>46113</v>
      </c>
      <c r="C77" s="3">
        <v>46203</v>
      </c>
      <c r="D77" s="5" t="s">
        <v>84</v>
      </c>
      <c r="E77" s="5">
        <v>199</v>
      </c>
      <c r="F77" s="5" t="s">
        <v>279</v>
      </c>
      <c r="G77" s="5" t="s">
        <v>279</v>
      </c>
      <c r="H77" s="5" t="s">
        <v>225</v>
      </c>
      <c r="I77" s="5" t="s">
        <v>492</v>
      </c>
      <c r="J77" s="5" t="s">
        <v>390</v>
      </c>
      <c r="K77" s="5" t="s">
        <v>343</v>
      </c>
      <c r="L77" s="5" t="s">
        <v>91</v>
      </c>
      <c r="M77" s="5">
        <v>17046</v>
      </c>
      <c r="N77" s="5" t="s">
        <v>212</v>
      </c>
      <c r="O77" s="5">
        <v>13744.09</v>
      </c>
      <c r="P77" s="5"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5" t="s">
        <v>213</v>
      </c>
      <c r="AE77" s="3">
        <v>46203</v>
      </c>
    </row>
    <row r="78" spans="1:31" x14ac:dyDescent="0.25">
      <c r="A78" s="5">
        <v>2026</v>
      </c>
      <c r="B78" s="3">
        <v>46113</v>
      </c>
      <c r="C78" s="3">
        <v>46203</v>
      </c>
      <c r="D78" s="5" t="s">
        <v>84</v>
      </c>
      <c r="E78" s="5">
        <v>199</v>
      </c>
      <c r="F78" s="5" t="s">
        <v>279</v>
      </c>
      <c r="G78" s="5" t="s">
        <v>279</v>
      </c>
      <c r="H78" s="5" t="s">
        <v>225</v>
      </c>
      <c r="I78" s="5" t="s">
        <v>493</v>
      </c>
      <c r="J78" s="5" t="s">
        <v>494</v>
      </c>
      <c r="K78" s="5" t="s">
        <v>495</v>
      </c>
      <c r="L78" s="5" t="s">
        <v>91</v>
      </c>
      <c r="M78" s="5">
        <v>17046</v>
      </c>
      <c r="N78" s="5" t="s">
        <v>212</v>
      </c>
      <c r="O78" s="5">
        <v>13744.09</v>
      </c>
      <c r="P78" s="5"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5" t="s">
        <v>213</v>
      </c>
      <c r="AE78" s="3">
        <v>46203</v>
      </c>
    </row>
    <row r="79" spans="1:31" x14ac:dyDescent="0.25">
      <c r="A79" s="5">
        <v>2026</v>
      </c>
      <c r="B79" s="3">
        <v>46113</v>
      </c>
      <c r="C79" s="3">
        <v>46203</v>
      </c>
      <c r="D79" s="5" t="s">
        <v>84</v>
      </c>
      <c r="E79" s="5">
        <v>199</v>
      </c>
      <c r="F79" s="5" t="s">
        <v>279</v>
      </c>
      <c r="G79" s="5" t="s">
        <v>279</v>
      </c>
      <c r="H79" s="5" t="s">
        <v>225</v>
      </c>
      <c r="I79" s="5" t="s">
        <v>496</v>
      </c>
      <c r="J79" s="5" t="s">
        <v>497</v>
      </c>
      <c r="K79" s="5" t="s">
        <v>498</v>
      </c>
      <c r="L79" s="5" t="s">
        <v>92</v>
      </c>
      <c r="M79" s="5">
        <v>17046</v>
      </c>
      <c r="N79" s="5" t="s">
        <v>212</v>
      </c>
      <c r="O79" s="5">
        <v>13744.09</v>
      </c>
      <c r="P79" s="5"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5" t="s">
        <v>213</v>
      </c>
      <c r="AE79" s="3">
        <v>46203</v>
      </c>
    </row>
    <row r="80" spans="1:31" x14ac:dyDescent="0.25">
      <c r="A80" s="5">
        <v>2026</v>
      </c>
      <c r="B80" s="3">
        <v>46113</v>
      </c>
      <c r="C80" s="3">
        <v>46203</v>
      </c>
      <c r="D80" s="5" t="s">
        <v>84</v>
      </c>
      <c r="E80" s="5">
        <v>199</v>
      </c>
      <c r="F80" s="5" t="s">
        <v>281</v>
      </c>
      <c r="G80" s="5" t="s">
        <v>281</v>
      </c>
      <c r="H80" s="5" t="s">
        <v>225</v>
      </c>
      <c r="I80" s="5" t="s">
        <v>499</v>
      </c>
      <c r="J80" s="5" t="s">
        <v>500</v>
      </c>
      <c r="K80" s="5" t="s">
        <v>501</v>
      </c>
      <c r="L80" s="5" t="s">
        <v>92</v>
      </c>
      <c r="M80" s="5">
        <v>17046</v>
      </c>
      <c r="N80" s="5" t="s">
        <v>212</v>
      </c>
      <c r="O80" s="5">
        <v>13744.09</v>
      </c>
      <c r="P80" s="5"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5" t="s">
        <v>213</v>
      </c>
      <c r="AE80" s="3">
        <v>46203</v>
      </c>
    </row>
    <row r="81" spans="1:31" x14ac:dyDescent="0.25">
      <c r="A81" s="5">
        <v>2026</v>
      </c>
      <c r="B81" s="3">
        <v>46113</v>
      </c>
      <c r="C81" s="3">
        <v>46203</v>
      </c>
      <c r="D81" s="5" t="s">
        <v>84</v>
      </c>
      <c r="E81" s="5">
        <v>199</v>
      </c>
      <c r="F81" s="5" t="s">
        <v>279</v>
      </c>
      <c r="G81" s="5" t="s">
        <v>279</v>
      </c>
      <c r="H81" s="5" t="s">
        <v>225</v>
      </c>
      <c r="I81" s="5" t="s">
        <v>502</v>
      </c>
      <c r="J81" s="5" t="s">
        <v>503</v>
      </c>
      <c r="K81" s="5" t="s">
        <v>504</v>
      </c>
      <c r="L81" s="5" t="s">
        <v>92</v>
      </c>
      <c r="M81" s="5">
        <v>17046</v>
      </c>
      <c r="N81" s="5" t="s">
        <v>212</v>
      </c>
      <c r="O81" s="5">
        <v>13744.09</v>
      </c>
      <c r="P81" s="5"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5" t="s">
        <v>213</v>
      </c>
      <c r="AE81" s="3">
        <v>46203</v>
      </c>
    </row>
    <row r="82" spans="1:31" x14ac:dyDescent="0.25">
      <c r="A82" s="5">
        <v>2026</v>
      </c>
      <c r="B82" s="3">
        <v>46113</v>
      </c>
      <c r="C82" s="3">
        <v>46203</v>
      </c>
      <c r="D82" s="5" t="s">
        <v>84</v>
      </c>
      <c r="E82" s="5">
        <v>199</v>
      </c>
      <c r="F82" s="5" t="s">
        <v>279</v>
      </c>
      <c r="G82" s="5" t="s">
        <v>279</v>
      </c>
      <c r="H82" s="5" t="s">
        <v>225</v>
      </c>
      <c r="I82" s="5" t="s">
        <v>505</v>
      </c>
      <c r="J82" s="5" t="s">
        <v>413</v>
      </c>
      <c r="K82" s="5" t="s">
        <v>334</v>
      </c>
      <c r="L82" s="5" t="s">
        <v>91</v>
      </c>
      <c r="M82" s="5">
        <v>17046</v>
      </c>
      <c r="N82" s="5" t="s">
        <v>212</v>
      </c>
      <c r="O82" s="5">
        <v>13744.09</v>
      </c>
      <c r="P82" s="5"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5" t="s">
        <v>213</v>
      </c>
      <c r="AE82" s="3">
        <v>46203</v>
      </c>
    </row>
    <row r="83" spans="1:31" x14ac:dyDescent="0.25">
      <c r="A83" s="5">
        <v>2026</v>
      </c>
      <c r="B83" s="3">
        <v>46113</v>
      </c>
      <c r="C83" s="3">
        <v>46203</v>
      </c>
      <c r="D83" s="5" t="s">
        <v>84</v>
      </c>
      <c r="E83" s="5">
        <v>199</v>
      </c>
      <c r="F83" s="5" t="s">
        <v>279</v>
      </c>
      <c r="G83" s="5" t="s">
        <v>279</v>
      </c>
      <c r="H83" s="5" t="s">
        <v>225</v>
      </c>
      <c r="I83" s="5" t="s">
        <v>506</v>
      </c>
      <c r="J83" s="5" t="s">
        <v>413</v>
      </c>
      <c r="K83" s="5" t="s">
        <v>387</v>
      </c>
      <c r="L83" s="5" t="s">
        <v>92</v>
      </c>
      <c r="M83" s="5">
        <v>17046</v>
      </c>
      <c r="N83" s="5" t="s">
        <v>212</v>
      </c>
      <c r="O83" s="5">
        <v>13744.09</v>
      </c>
      <c r="P83" s="5"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5" t="s">
        <v>213</v>
      </c>
      <c r="AE83" s="3">
        <v>46203</v>
      </c>
    </row>
    <row r="84" spans="1:31" x14ac:dyDescent="0.25">
      <c r="A84" s="5">
        <v>2026</v>
      </c>
      <c r="B84" s="3">
        <v>46113</v>
      </c>
      <c r="C84" s="3">
        <v>46203</v>
      </c>
      <c r="D84" s="5" t="s">
        <v>84</v>
      </c>
      <c r="E84" s="5">
        <v>199</v>
      </c>
      <c r="F84" s="5" t="s">
        <v>279</v>
      </c>
      <c r="G84" s="5" t="s">
        <v>279</v>
      </c>
      <c r="H84" s="5" t="s">
        <v>225</v>
      </c>
      <c r="I84" s="5" t="s">
        <v>507</v>
      </c>
      <c r="J84" s="5" t="s">
        <v>508</v>
      </c>
      <c r="K84" s="5" t="s">
        <v>343</v>
      </c>
      <c r="L84" s="5" t="s">
        <v>92</v>
      </c>
      <c r="M84" s="5">
        <v>17046</v>
      </c>
      <c r="N84" s="5" t="s">
        <v>212</v>
      </c>
      <c r="O84" s="5">
        <v>13744.09</v>
      </c>
      <c r="P84" s="5"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5" t="s">
        <v>213</v>
      </c>
      <c r="AE84" s="3">
        <v>46203</v>
      </c>
    </row>
    <row r="85" spans="1:31" x14ac:dyDescent="0.25">
      <c r="A85" s="5">
        <v>2026</v>
      </c>
      <c r="B85" s="3">
        <v>46113</v>
      </c>
      <c r="C85" s="3">
        <v>46203</v>
      </c>
      <c r="D85" s="5" t="s">
        <v>84</v>
      </c>
      <c r="E85" s="5">
        <v>199</v>
      </c>
      <c r="F85" s="5" t="s">
        <v>279</v>
      </c>
      <c r="G85" s="5" t="s">
        <v>279</v>
      </c>
      <c r="H85" s="5" t="s">
        <v>225</v>
      </c>
      <c r="I85" s="5" t="s">
        <v>509</v>
      </c>
      <c r="J85" s="5" t="s">
        <v>510</v>
      </c>
      <c r="K85" s="5" t="s">
        <v>511</v>
      </c>
      <c r="L85" s="5" t="s">
        <v>92</v>
      </c>
      <c r="M85" s="5">
        <v>17046</v>
      </c>
      <c r="N85" s="5" t="s">
        <v>212</v>
      </c>
      <c r="O85" s="5">
        <v>13744.09</v>
      </c>
      <c r="P85" s="5"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5" t="s">
        <v>213</v>
      </c>
      <c r="AE85" s="3">
        <v>46203</v>
      </c>
    </row>
    <row r="86" spans="1:31" x14ac:dyDescent="0.25">
      <c r="A86" s="5">
        <v>2026</v>
      </c>
      <c r="B86" s="3">
        <v>46113</v>
      </c>
      <c r="C86" s="3">
        <v>46203</v>
      </c>
      <c r="D86" s="5" t="s">
        <v>84</v>
      </c>
      <c r="E86" s="5">
        <v>199</v>
      </c>
      <c r="F86" s="5" t="s">
        <v>279</v>
      </c>
      <c r="G86" s="5" t="s">
        <v>279</v>
      </c>
      <c r="H86" s="5" t="s">
        <v>225</v>
      </c>
      <c r="I86" s="5" t="s">
        <v>512</v>
      </c>
      <c r="J86" s="5" t="s">
        <v>513</v>
      </c>
      <c r="K86" s="5" t="s">
        <v>514</v>
      </c>
      <c r="L86" s="5" t="s">
        <v>92</v>
      </c>
      <c r="M86" s="5">
        <v>17046</v>
      </c>
      <c r="N86" s="5" t="s">
        <v>212</v>
      </c>
      <c r="O86" s="5">
        <v>13744.09</v>
      </c>
      <c r="P86" s="5"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5" t="s">
        <v>213</v>
      </c>
      <c r="AE86" s="3">
        <v>46203</v>
      </c>
    </row>
    <row r="87" spans="1:31" x14ac:dyDescent="0.25">
      <c r="A87" s="5">
        <v>2026</v>
      </c>
      <c r="B87" s="3">
        <v>46113</v>
      </c>
      <c r="C87" s="3">
        <v>46203</v>
      </c>
      <c r="D87" s="5" t="s">
        <v>84</v>
      </c>
      <c r="E87" s="5">
        <v>199</v>
      </c>
      <c r="F87" s="5" t="s">
        <v>283</v>
      </c>
      <c r="G87" s="5" t="s">
        <v>283</v>
      </c>
      <c r="H87" s="5" t="s">
        <v>225</v>
      </c>
      <c r="I87" s="5" t="s">
        <v>515</v>
      </c>
      <c r="J87" s="5" t="s">
        <v>340</v>
      </c>
      <c r="K87" s="5" t="s">
        <v>487</v>
      </c>
      <c r="L87" s="5" t="s">
        <v>92</v>
      </c>
      <c r="M87" s="5">
        <v>17046</v>
      </c>
      <c r="N87" s="5" t="s">
        <v>212</v>
      </c>
      <c r="O87" s="5">
        <v>13744.09</v>
      </c>
      <c r="P87" s="5"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5" t="s">
        <v>213</v>
      </c>
      <c r="AE87" s="3">
        <v>46203</v>
      </c>
    </row>
    <row r="88" spans="1:31" x14ac:dyDescent="0.25">
      <c r="A88" s="5">
        <v>2026</v>
      </c>
      <c r="B88" s="3">
        <v>46113</v>
      </c>
      <c r="C88" s="3">
        <v>46203</v>
      </c>
      <c r="D88" s="5" t="s">
        <v>84</v>
      </c>
      <c r="E88" s="5">
        <v>199</v>
      </c>
      <c r="F88" s="5" t="s">
        <v>281</v>
      </c>
      <c r="G88" s="5" t="s">
        <v>281</v>
      </c>
      <c r="H88" s="5" t="s">
        <v>225</v>
      </c>
      <c r="I88" s="5" t="s">
        <v>516</v>
      </c>
      <c r="J88" s="5" t="s">
        <v>517</v>
      </c>
      <c r="K88" s="5" t="s">
        <v>390</v>
      </c>
      <c r="L88" s="5" t="s">
        <v>91</v>
      </c>
      <c r="M88" s="5">
        <v>17046</v>
      </c>
      <c r="N88" s="5" t="s">
        <v>212</v>
      </c>
      <c r="O88" s="5">
        <v>13744.09</v>
      </c>
      <c r="P88" s="5"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5" t="s">
        <v>213</v>
      </c>
      <c r="AE88" s="3">
        <v>46203</v>
      </c>
    </row>
    <row r="89" spans="1:31" x14ac:dyDescent="0.25">
      <c r="A89" s="5">
        <v>2026</v>
      </c>
      <c r="B89" s="3">
        <v>46113</v>
      </c>
      <c r="C89" s="3">
        <v>46203</v>
      </c>
      <c r="D89" s="5" t="s">
        <v>84</v>
      </c>
      <c r="E89" s="5">
        <v>199</v>
      </c>
      <c r="F89" s="5" t="s">
        <v>279</v>
      </c>
      <c r="G89" s="5" t="s">
        <v>279</v>
      </c>
      <c r="H89" s="5" t="s">
        <v>225</v>
      </c>
      <c r="I89" s="5" t="s">
        <v>518</v>
      </c>
      <c r="J89" s="5" t="s">
        <v>519</v>
      </c>
      <c r="K89" s="5" t="s">
        <v>520</v>
      </c>
      <c r="L89" s="5" t="s">
        <v>92</v>
      </c>
      <c r="M89" s="5">
        <v>17046</v>
      </c>
      <c r="N89" s="5" t="s">
        <v>212</v>
      </c>
      <c r="O89" s="5">
        <v>13744.09</v>
      </c>
      <c r="P89" s="5"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5" t="s">
        <v>213</v>
      </c>
      <c r="AE89" s="3">
        <v>46203</v>
      </c>
    </row>
    <row r="90" spans="1:31" x14ac:dyDescent="0.25">
      <c r="A90" s="5">
        <v>2026</v>
      </c>
      <c r="B90" s="3">
        <v>46113</v>
      </c>
      <c r="C90" s="3">
        <v>46203</v>
      </c>
      <c r="D90" s="5" t="s">
        <v>84</v>
      </c>
      <c r="E90" s="5">
        <v>199</v>
      </c>
      <c r="F90" s="5" t="s">
        <v>279</v>
      </c>
      <c r="G90" s="5" t="s">
        <v>279</v>
      </c>
      <c r="H90" s="5" t="s">
        <v>225</v>
      </c>
      <c r="I90" s="5" t="s">
        <v>521</v>
      </c>
      <c r="J90" s="5" t="s">
        <v>522</v>
      </c>
      <c r="K90" s="5" t="s">
        <v>340</v>
      </c>
      <c r="L90" s="5" t="s">
        <v>92</v>
      </c>
      <c r="M90" s="5">
        <v>17046</v>
      </c>
      <c r="N90" s="5" t="s">
        <v>212</v>
      </c>
      <c r="O90" s="5">
        <v>13744.09</v>
      </c>
      <c r="P90" s="5"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5" t="s">
        <v>213</v>
      </c>
      <c r="AE90" s="3">
        <v>46203</v>
      </c>
    </row>
    <row r="91" spans="1:31" x14ac:dyDescent="0.25">
      <c r="A91" s="5">
        <v>2026</v>
      </c>
      <c r="B91" s="3">
        <v>46113</v>
      </c>
      <c r="C91" s="3">
        <v>46203</v>
      </c>
      <c r="D91" s="5" t="s">
        <v>84</v>
      </c>
      <c r="E91" s="5">
        <v>199</v>
      </c>
      <c r="F91" s="5" t="s">
        <v>283</v>
      </c>
      <c r="G91" s="5" t="s">
        <v>283</v>
      </c>
      <c r="H91" s="5" t="s">
        <v>225</v>
      </c>
      <c r="I91" s="5" t="s">
        <v>523</v>
      </c>
      <c r="J91" s="5" t="s">
        <v>522</v>
      </c>
      <c r="K91" s="5" t="s">
        <v>524</v>
      </c>
      <c r="L91" s="5" t="s">
        <v>92</v>
      </c>
      <c r="M91" s="5">
        <v>15977</v>
      </c>
      <c r="N91" s="5" t="s">
        <v>212</v>
      </c>
      <c r="O91" s="5">
        <v>13031.9</v>
      </c>
      <c r="P91" s="5"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5" t="s">
        <v>213</v>
      </c>
      <c r="AE91" s="3">
        <v>46203</v>
      </c>
    </row>
    <row r="92" spans="1:31" x14ac:dyDescent="0.25">
      <c r="A92" s="5">
        <v>2026</v>
      </c>
      <c r="B92" s="3">
        <v>46113</v>
      </c>
      <c r="C92" s="3">
        <v>46203</v>
      </c>
      <c r="D92" s="5" t="s">
        <v>84</v>
      </c>
      <c r="E92" s="5">
        <v>199</v>
      </c>
      <c r="F92" s="5" t="s">
        <v>279</v>
      </c>
      <c r="G92" s="5" t="s">
        <v>279</v>
      </c>
      <c r="H92" s="5" t="s">
        <v>225</v>
      </c>
      <c r="I92" s="5" t="s">
        <v>525</v>
      </c>
      <c r="J92" s="5" t="s">
        <v>476</v>
      </c>
      <c r="K92" s="5" t="s">
        <v>385</v>
      </c>
      <c r="L92" s="5" t="s">
        <v>91</v>
      </c>
      <c r="M92" s="5">
        <v>17046</v>
      </c>
      <c r="N92" s="5" t="s">
        <v>212</v>
      </c>
      <c r="O92" s="5">
        <v>13744.09</v>
      </c>
      <c r="P92" s="5"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5" t="s">
        <v>213</v>
      </c>
      <c r="AE92" s="3">
        <v>46203</v>
      </c>
    </row>
    <row r="93" spans="1:31" x14ac:dyDescent="0.25">
      <c r="A93" s="5">
        <v>2026</v>
      </c>
      <c r="B93" s="3">
        <v>46113</v>
      </c>
      <c r="C93" s="3">
        <v>46203</v>
      </c>
      <c r="D93" s="5" t="s">
        <v>84</v>
      </c>
      <c r="E93" s="5">
        <v>199</v>
      </c>
      <c r="F93" s="5" t="s">
        <v>282</v>
      </c>
      <c r="G93" s="5" t="s">
        <v>282</v>
      </c>
      <c r="H93" s="5" t="s">
        <v>225</v>
      </c>
      <c r="I93" s="5" t="s">
        <v>526</v>
      </c>
      <c r="J93" s="5" t="s">
        <v>398</v>
      </c>
      <c r="K93" s="5" t="s">
        <v>527</v>
      </c>
      <c r="L93" s="5" t="s">
        <v>91</v>
      </c>
      <c r="M93" s="5">
        <v>17046</v>
      </c>
      <c r="N93" s="5" t="s">
        <v>212</v>
      </c>
      <c r="O93" s="5">
        <v>13744.09</v>
      </c>
      <c r="P93" s="5"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5" t="s">
        <v>213</v>
      </c>
      <c r="AE93" s="3">
        <v>46203</v>
      </c>
    </row>
    <row r="94" spans="1:31" x14ac:dyDescent="0.25">
      <c r="A94" s="5">
        <v>2026</v>
      </c>
      <c r="B94" s="3">
        <v>46113</v>
      </c>
      <c r="C94" s="3">
        <v>46203</v>
      </c>
      <c r="D94" s="5" t="s">
        <v>84</v>
      </c>
      <c r="E94" s="5">
        <v>199</v>
      </c>
      <c r="F94" s="5" t="s">
        <v>279</v>
      </c>
      <c r="G94" s="5" t="s">
        <v>279</v>
      </c>
      <c r="H94" s="5" t="s">
        <v>225</v>
      </c>
      <c r="I94" s="5" t="s">
        <v>406</v>
      </c>
      <c r="J94" s="5" t="s">
        <v>520</v>
      </c>
      <c r="K94" s="5" t="s">
        <v>503</v>
      </c>
      <c r="L94" s="5" t="s">
        <v>91</v>
      </c>
      <c r="M94" s="5">
        <v>17046</v>
      </c>
      <c r="N94" s="5" t="s">
        <v>212</v>
      </c>
      <c r="O94" s="5">
        <v>13744.09</v>
      </c>
      <c r="P94" s="5"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5" t="s">
        <v>213</v>
      </c>
      <c r="AE94" s="3">
        <v>46203</v>
      </c>
    </row>
    <row r="95" spans="1:31" x14ac:dyDescent="0.25">
      <c r="A95" s="5">
        <v>2026</v>
      </c>
      <c r="B95" s="3">
        <v>46113</v>
      </c>
      <c r="C95" s="3">
        <v>46203</v>
      </c>
      <c r="D95" s="5" t="s">
        <v>84</v>
      </c>
      <c r="E95" s="5">
        <v>189</v>
      </c>
      <c r="F95" s="5" t="s">
        <v>284</v>
      </c>
      <c r="G95" s="5" t="s">
        <v>284</v>
      </c>
      <c r="H95" s="5" t="s">
        <v>225</v>
      </c>
      <c r="I95" s="5" t="s">
        <v>423</v>
      </c>
      <c r="J95" s="5" t="s">
        <v>528</v>
      </c>
      <c r="K95" s="5" t="s">
        <v>529</v>
      </c>
      <c r="L95" s="5" t="s">
        <v>91</v>
      </c>
      <c r="M95" s="5">
        <v>14683</v>
      </c>
      <c r="N95" s="5" t="s">
        <v>212</v>
      </c>
      <c r="O95" s="5">
        <v>11914.78</v>
      </c>
      <c r="P95" s="5"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5" t="s">
        <v>213</v>
      </c>
      <c r="AE95" s="3">
        <v>46203</v>
      </c>
    </row>
    <row r="96" spans="1:31" x14ac:dyDescent="0.25">
      <c r="A96" s="5">
        <v>2026</v>
      </c>
      <c r="B96" s="3">
        <v>46113</v>
      </c>
      <c r="C96" s="3">
        <v>46203</v>
      </c>
      <c r="D96" s="5" t="s">
        <v>84</v>
      </c>
      <c r="E96" s="5">
        <v>189</v>
      </c>
      <c r="F96" s="5" t="s">
        <v>285</v>
      </c>
      <c r="G96" s="5" t="s">
        <v>285</v>
      </c>
      <c r="H96" s="5" t="s">
        <v>225</v>
      </c>
      <c r="I96" s="5" t="s">
        <v>530</v>
      </c>
      <c r="J96" s="5" t="s">
        <v>531</v>
      </c>
      <c r="K96" s="5" t="s">
        <v>532</v>
      </c>
      <c r="L96" s="5" t="s">
        <v>92</v>
      </c>
      <c r="M96" s="5">
        <v>13611</v>
      </c>
      <c r="N96" s="5" t="s">
        <v>212</v>
      </c>
      <c r="O96" s="5">
        <v>11163.640000000001</v>
      </c>
      <c r="P96" s="5"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5" t="s">
        <v>213</v>
      </c>
      <c r="AE96" s="3">
        <v>46203</v>
      </c>
    </row>
    <row r="97" spans="1:31" x14ac:dyDescent="0.25">
      <c r="A97" s="5">
        <v>2026</v>
      </c>
      <c r="B97" s="3">
        <v>46113</v>
      </c>
      <c r="C97" s="3">
        <v>46203</v>
      </c>
      <c r="D97" s="5" t="s">
        <v>84</v>
      </c>
      <c r="E97" s="5">
        <v>189</v>
      </c>
      <c r="F97" s="5" t="s">
        <v>286</v>
      </c>
      <c r="G97" s="5" t="s">
        <v>286</v>
      </c>
      <c r="H97" s="5" t="s">
        <v>225</v>
      </c>
      <c r="I97" s="5" t="s">
        <v>455</v>
      </c>
      <c r="J97" s="5" t="s">
        <v>533</v>
      </c>
      <c r="K97" s="5" t="s">
        <v>534</v>
      </c>
      <c r="L97" s="5" t="s">
        <v>92</v>
      </c>
      <c r="M97" s="5">
        <v>14683</v>
      </c>
      <c r="N97" s="5" t="s">
        <v>212</v>
      </c>
      <c r="O97" s="5">
        <v>11914.78</v>
      </c>
      <c r="P97" s="5"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5" t="s">
        <v>213</v>
      </c>
      <c r="AE97" s="3">
        <v>46203</v>
      </c>
    </row>
    <row r="98" spans="1:31" x14ac:dyDescent="0.25">
      <c r="A98" s="5">
        <v>2026</v>
      </c>
      <c r="B98" s="3">
        <v>46113</v>
      </c>
      <c r="C98" s="3">
        <v>46203</v>
      </c>
      <c r="D98" s="5" t="s">
        <v>84</v>
      </c>
      <c r="E98" s="5">
        <v>189</v>
      </c>
      <c r="F98" s="5" t="s">
        <v>284</v>
      </c>
      <c r="G98" s="5" t="s">
        <v>284</v>
      </c>
      <c r="H98" s="5" t="s">
        <v>225</v>
      </c>
      <c r="I98" s="5" t="s">
        <v>535</v>
      </c>
      <c r="J98" s="5" t="s">
        <v>536</v>
      </c>
      <c r="K98" s="5" t="s">
        <v>536</v>
      </c>
      <c r="L98" s="5" t="s">
        <v>92</v>
      </c>
      <c r="M98" s="5">
        <v>14683</v>
      </c>
      <c r="N98" s="5" t="s">
        <v>212</v>
      </c>
      <c r="O98" s="5">
        <v>11914.78</v>
      </c>
      <c r="P98" s="5"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5" t="s">
        <v>213</v>
      </c>
      <c r="AE98" s="3">
        <v>46203</v>
      </c>
    </row>
    <row r="99" spans="1:31" x14ac:dyDescent="0.25">
      <c r="A99" s="5">
        <v>2026</v>
      </c>
      <c r="B99" s="3">
        <v>46113</v>
      </c>
      <c r="C99" s="3">
        <v>46203</v>
      </c>
      <c r="D99" s="5" t="s">
        <v>84</v>
      </c>
      <c r="E99" s="5">
        <v>189</v>
      </c>
      <c r="F99" s="5" t="s">
        <v>284</v>
      </c>
      <c r="G99" s="5" t="s">
        <v>284</v>
      </c>
      <c r="H99" s="5" t="s">
        <v>225</v>
      </c>
      <c r="I99" s="5" t="s">
        <v>537</v>
      </c>
      <c r="J99" s="5" t="s">
        <v>538</v>
      </c>
      <c r="K99" s="5" t="s">
        <v>452</v>
      </c>
      <c r="L99" s="5" t="s">
        <v>91</v>
      </c>
      <c r="M99" s="5">
        <v>13611</v>
      </c>
      <c r="N99" s="5" t="s">
        <v>212</v>
      </c>
      <c r="O99" s="5">
        <v>11163.640000000001</v>
      </c>
      <c r="P99" s="5"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5" t="s">
        <v>213</v>
      </c>
      <c r="AE99" s="3">
        <v>46203</v>
      </c>
    </row>
    <row r="100" spans="1:31" x14ac:dyDescent="0.25">
      <c r="A100" s="5">
        <v>2026</v>
      </c>
      <c r="B100" s="3">
        <v>46113</v>
      </c>
      <c r="C100" s="3">
        <v>46203</v>
      </c>
      <c r="D100" s="5" t="s">
        <v>84</v>
      </c>
      <c r="E100" s="5">
        <v>189</v>
      </c>
      <c r="F100" s="5" t="s">
        <v>284</v>
      </c>
      <c r="G100" s="5" t="s">
        <v>284</v>
      </c>
      <c r="H100" s="5" t="s">
        <v>225</v>
      </c>
      <c r="I100" s="5" t="s">
        <v>539</v>
      </c>
      <c r="J100" s="5" t="s">
        <v>540</v>
      </c>
      <c r="K100" s="5" t="s">
        <v>541</v>
      </c>
      <c r="L100" s="5" t="s">
        <v>92</v>
      </c>
      <c r="M100" s="5">
        <v>14683</v>
      </c>
      <c r="N100" s="5" t="s">
        <v>212</v>
      </c>
      <c r="O100" s="5">
        <v>11914.78</v>
      </c>
      <c r="P100" s="5"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5" t="s">
        <v>213</v>
      </c>
      <c r="AE100" s="3">
        <v>46203</v>
      </c>
    </row>
    <row r="101" spans="1:31" x14ac:dyDescent="0.25">
      <c r="A101" s="5">
        <v>2026</v>
      </c>
      <c r="B101" s="3">
        <v>46113</v>
      </c>
      <c r="C101" s="3">
        <v>46203</v>
      </c>
      <c r="D101" s="5" t="s">
        <v>84</v>
      </c>
      <c r="E101" s="5">
        <v>189</v>
      </c>
      <c r="F101" s="5" t="s">
        <v>285</v>
      </c>
      <c r="G101" s="5" t="s">
        <v>285</v>
      </c>
      <c r="H101" s="5" t="s">
        <v>225</v>
      </c>
      <c r="I101" s="5" t="s">
        <v>542</v>
      </c>
      <c r="J101" s="5" t="s">
        <v>543</v>
      </c>
      <c r="K101" s="5" t="s">
        <v>544</v>
      </c>
      <c r="L101" s="5" t="s">
        <v>92</v>
      </c>
      <c r="M101" s="5">
        <v>14683</v>
      </c>
      <c r="N101" s="5" t="s">
        <v>212</v>
      </c>
      <c r="O101" s="5">
        <v>11914.78</v>
      </c>
      <c r="P101" s="5"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5" t="s">
        <v>213</v>
      </c>
      <c r="AE101" s="3">
        <v>46203</v>
      </c>
    </row>
    <row r="102" spans="1:31" x14ac:dyDescent="0.25">
      <c r="A102" s="5">
        <v>2026</v>
      </c>
      <c r="B102" s="3">
        <v>46113</v>
      </c>
      <c r="C102" s="3">
        <v>46203</v>
      </c>
      <c r="D102" s="5" t="s">
        <v>84</v>
      </c>
      <c r="E102" s="5">
        <v>189</v>
      </c>
      <c r="F102" s="5" t="s">
        <v>284</v>
      </c>
      <c r="G102" s="5" t="s">
        <v>284</v>
      </c>
      <c r="H102" s="5" t="s">
        <v>225</v>
      </c>
      <c r="I102" s="5" t="s">
        <v>545</v>
      </c>
      <c r="J102" s="5" t="s">
        <v>364</v>
      </c>
      <c r="K102" s="5" t="s">
        <v>546</v>
      </c>
      <c r="L102" s="5" t="s">
        <v>91</v>
      </c>
      <c r="M102" s="5">
        <v>14683</v>
      </c>
      <c r="N102" s="5" t="s">
        <v>212</v>
      </c>
      <c r="O102" s="5">
        <v>11914.78</v>
      </c>
      <c r="P102" s="5"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5" t="s">
        <v>213</v>
      </c>
      <c r="AE102" s="3">
        <v>46203</v>
      </c>
    </row>
    <row r="103" spans="1:31" x14ac:dyDescent="0.25">
      <c r="A103" s="5">
        <v>2026</v>
      </c>
      <c r="B103" s="3">
        <v>46113</v>
      </c>
      <c r="C103" s="3">
        <v>46203</v>
      </c>
      <c r="D103" s="5" t="s">
        <v>84</v>
      </c>
      <c r="E103" s="5">
        <v>189</v>
      </c>
      <c r="F103" s="5" t="s">
        <v>284</v>
      </c>
      <c r="G103" s="5" t="s">
        <v>284</v>
      </c>
      <c r="H103" s="5" t="s">
        <v>225</v>
      </c>
      <c r="I103" s="5" t="s">
        <v>547</v>
      </c>
      <c r="J103" s="5" t="s">
        <v>548</v>
      </c>
      <c r="K103" s="5" t="s">
        <v>356</v>
      </c>
      <c r="L103" s="5" t="s">
        <v>92</v>
      </c>
      <c r="M103" s="5">
        <v>14683</v>
      </c>
      <c r="N103" s="5" t="s">
        <v>212</v>
      </c>
      <c r="O103" s="5">
        <v>11914.78</v>
      </c>
      <c r="P103" s="5"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5" t="s">
        <v>213</v>
      </c>
      <c r="AE103" s="3">
        <v>46203</v>
      </c>
    </row>
    <row r="104" spans="1:31" x14ac:dyDescent="0.25">
      <c r="A104" s="5">
        <v>2026</v>
      </c>
      <c r="B104" s="3">
        <v>46113</v>
      </c>
      <c r="C104" s="3">
        <v>46203</v>
      </c>
      <c r="D104" s="5" t="s">
        <v>84</v>
      </c>
      <c r="E104" s="5">
        <v>189</v>
      </c>
      <c r="F104" s="5" t="s">
        <v>287</v>
      </c>
      <c r="G104" s="5" t="s">
        <v>287</v>
      </c>
      <c r="H104" s="5" t="s">
        <v>225</v>
      </c>
      <c r="I104" s="5" t="s">
        <v>549</v>
      </c>
      <c r="J104" s="5" t="s">
        <v>387</v>
      </c>
      <c r="K104" s="5" t="s">
        <v>550</v>
      </c>
      <c r="L104" s="5" t="s">
        <v>92</v>
      </c>
      <c r="M104" s="5">
        <v>13611</v>
      </c>
      <c r="N104" s="5" t="s">
        <v>212</v>
      </c>
      <c r="O104" s="5">
        <v>11163.640000000001</v>
      </c>
      <c r="P104" s="5"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5" t="s">
        <v>213</v>
      </c>
      <c r="AE104" s="3">
        <v>46203</v>
      </c>
    </row>
    <row r="105" spans="1:31" x14ac:dyDescent="0.25">
      <c r="A105" s="5">
        <v>2026</v>
      </c>
      <c r="B105" s="3">
        <v>46113</v>
      </c>
      <c r="C105" s="3">
        <v>46203</v>
      </c>
      <c r="D105" s="5" t="s">
        <v>84</v>
      </c>
      <c r="E105" s="5">
        <v>189</v>
      </c>
      <c r="F105" s="5" t="s">
        <v>288</v>
      </c>
      <c r="G105" s="5" t="s">
        <v>288</v>
      </c>
      <c r="H105" s="5" t="s">
        <v>225</v>
      </c>
      <c r="I105" s="5" t="s">
        <v>551</v>
      </c>
      <c r="J105" s="5" t="s">
        <v>387</v>
      </c>
      <c r="K105" s="5" t="s">
        <v>552</v>
      </c>
      <c r="L105" s="5" t="s">
        <v>91</v>
      </c>
      <c r="M105" s="5">
        <v>14683</v>
      </c>
      <c r="N105" s="5" t="s">
        <v>212</v>
      </c>
      <c r="O105" s="5">
        <v>11914.78</v>
      </c>
      <c r="P105" s="5"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5" t="s">
        <v>213</v>
      </c>
      <c r="AE105" s="3">
        <v>46203</v>
      </c>
    </row>
    <row r="106" spans="1:31" x14ac:dyDescent="0.25">
      <c r="A106" s="5">
        <v>2026</v>
      </c>
      <c r="B106" s="3">
        <v>46113</v>
      </c>
      <c r="C106" s="3">
        <v>46203</v>
      </c>
      <c r="D106" s="5" t="s">
        <v>84</v>
      </c>
      <c r="E106" s="5">
        <v>189</v>
      </c>
      <c r="F106" s="5" t="s">
        <v>288</v>
      </c>
      <c r="G106" s="5" t="s">
        <v>288</v>
      </c>
      <c r="H106" s="5" t="s">
        <v>225</v>
      </c>
      <c r="I106" s="5" t="s">
        <v>553</v>
      </c>
      <c r="J106" s="5" t="s">
        <v>387</v>
      </c>
      <c r="K106" s="5" t="s">
        <v>387</v>
      </c>
      <c r="L106" s="5" t="s">
        <v>92</v>
      </c>
      <c r="M106" s="5">
        <v>14683</v>
      </c>
      <c r="N106" s="5" t="s">
        <v>212</v>
      </c>
      <c r="O106" s="5">
        <v>11914.78</v>
      </c>
      <c r="P106" s="5"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5" t="s">
        <v>213</v>
      </c>
      <c r="AE106" s="3">
        <v>46203</v>
      </c>
    </row>
    <row r="107" spans="1:31" x14ac:dyDescent="0.25">
      <c r="A107" s="5">
        <v>2026</v>
      </c>
      <c r="B107" s="3">
        <v>46113</v>
      </c>
      <c r="C107" s="3">
        <v>46203</v>
      </c>
      <c r="D107" s="5" t="s">
        <v>84</v>
      </c>
      <c r="E107" s="5">
        <v>189</v>
      </c>
      <c r="F107" s="5" t="s">
        <v>284</v>
      </c>
      <c r="G107" s="5" t="s">
        <v>284</v>
      </c>
      <c r="H107" s="5" t="s">
        <v>225</v>
      </c>
      <c r="I107" s="5" t="s">
        <v>554</v>
      </c>
      <c r="J107" s="5" t="s">
        <v>555</v>
      </c>
      <c r="K107" s="5" t="s">
        <v>343</v>
      </c>
      <c r="L107" s="5" t="s">
        <v>91</v>
      </c>
      <c r="M107" s="5">
        <v>14683</v>
      </c>
      <c r="N107" s="5" t="s">
        <v>212</v>
      </c>
      <c r="O107" s="5">
        <v>11914.78</v>
      </c>
      <c r="P107" s="5"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5" t="s">
        <v>213</v>
      </c>
      <c r="AE107" s="3">
        <v>46203</v>
      </c>
    </row>
    <row r="108" spans="1:31" x14ac:dyDescent="0.25">
      <c r="A108" s="5">
        <v>2026</v>
      </c>
      <c r="B108" s="3">
        <v>46113</v>
      </c>
      <c r="C108" s="3">
        <v>46203</v>
      </c>
      <c r="D108" s="5" t="s">
        <v>84</v>
      </c>
      <c r="E108" s="5">
        <v>189</v>
      </c>
      <c r="F108" s="5" t="s">
        <v>285</v>
      </c>
      <c r="G108" s="5" t="s">
        <v>285</v>
      </c>
      <c r="H108" s="5" t="s">
        <v>225</v>
      </c>
      <c r="I108" s="5" t="s">
        <v>326</v>
      </c>
      <c r="J108" s="5" t="s">
        <v>556</v>
      </c>
      <c r="K108" s="5" t="s">
        <v>350</v>
      </c>
      <c r="L108" s="5" t="s">
        <v>92</v>
      </c>
      <c r="M108" s="5">
        <v>14683</v>
      </c>
      <c r="N108" s="5" t="s">
        <v>212</v>
      </c>
      <c r="O108" s="5">
        <v>11914.78</v>
      </c>
      <c r="P108" s="5"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5" t="s">
        <v>213</v>
      </c>
      <c r="AE108" s="3">
        <v>46203</v>
      </c>
    </row>
    <row r="109" spans="1:31" x14ac:dyDescent="0.25">
      <c r="A109" s="5">
        <v>2026</v>
      </c>
      <c r="B109" s="3">
        <v>46113</v>
      </c>
      <c r="C109" s="3">
        <v>46203</v>
      </c>
      <c r="D109" s="5" t="s">
        <v>84</v>
      </c>
      <c r="E109" s="5">
        <v>189</v>
      </c>
      <c r="F109" s="5" t="s">
        <v>284</v>
      </c>
      <c r="G109" s="5" t="s">
        <v>284</v>
      </c>
      <c r="H109" s="5" t="s">
        <v>225</v>
      </c>
      <c r="I109" s="5" t="s">
        <v>557</v>
      </c>
      <c r="J109" s="5" t="s">
        <v>373</v>
      </c>
      <c r="K109" s="5" t="s">
        <v>334</v>
      </c>
      <c r="L109" s="5" t="s">
        <v>92</v>
      </c>
      <c r="M109" s="5">
        <v>14683</v>
      </c>
      <c r="N109" s="5" t="s">
        <v>212</v>
      </c>
      <c r="O109" s="5">
        <v>11914.78</v>
      </c>
      <c r="P109" s="5"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5" t="s">
        <v>213</v>
      </c>
      <c r="AE109" s="3">
        <v>46203</v>
      </c>
    </row>
    <row r="110" spans="1:31" x14ac:dyDescent="0.25">
      <c r="A110" s="5">
        <v>2026</v>
      </c>
      <c r="B110" s="3">
        <v>46113</v>
      </c>
      <c r="C110" s="3">
        <v>46203</v>
      </c>
      <c r="D110" s="5" t="s">
        <v>84</v>
      </c>
      <c r="E110" s="5">
        <v>189</v>
      </c>
      <c r="F110" s="5" t="s">
        <v>285</v>
      </c>
      <c r="G110" s="5" t="s">
        <v>285</v>
      </c>
      <c r="H110" s="5" t="s">
        <v>225</v>
      </c>
      <c r="I110" s="5" t="s">
        <v>558</v>
      </c>
      <c r="J110" s="5" t="s">
        <v>375</v>
      </c>
      <c r="K110" s="5" t="s">
        <v>552</v>
      </c>
      <c r="L110" s="5" t="s">
        <v>91</v>
      </c>
      <c r="M110" s="5">
        <v>14683</v>
      </c>
      <c r="N110" s="5" t="s">
        <v>212</v>
      </c>
      <c r="O110" s="5">
        <v>11914.78</v>
      </c>
      <c r="P110" s="5"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5" t="s">
        <v>213</v>
      </c>
      <c r="AE110" s="3">
        <v>46203</v>
      </c>
    </row>
    <row r="111" spans="1:31" x14ac:dyDescent="0.25">
      <c r="A111" s="5">
        <v>2026</v>
      </c>
      <c r="B111" s="3">
        <v>46113</v>
      </c>
      <c r="C111" s="3">
        <v>46203</v>
      </c>
      <c r="D111" s="5" t="s">
        <v>84</v>
      </c>
      <c r="E111" s="5">
        <v>189</v>
      </c>
      <c r="F111" s="5" t="s">
        <v>285</v>
      </c>
      <c r="G111" s="5" t="s">
        <v>285</v>
      </c>
      <c r="H111" s="5" t="s">
        <v>225</v>
      </c>
      <c r="I111" s="5" t="s">
        <v>559</v>
      </c>
      <c r="J111" s="5" t="s">
        <v>487</v>
      </c>
      <c r="K111" s="5" t="s">
        <v>555</v>
      </c>
      <c r="L111" s="5" t="s">
        <v>91</v>
      </c>
      <c r="M111" s="5">
        <v>14683</v>
      </c>
      <c r="N111" s="5" t="s">
        <v>212</v>
      </c>
      <c r="O111" s="5">
        <v>11914.78</v>
      </c>
      <c r="P111" s="5"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5" t="s">
        <v>213</v>
      </c>
      <c r="AE111" s="3">
        <v>46203</v>
      </c>
    </row>
    <row r="112" spans="1:31" x14ac:dyDescent="0.25">
      <c r="A112" s="5">
        <v>2026</v>
      </c>
      <c r="B112" s="3">
        <v>46113</v>
      </c>
      <c r="C112" s="3">
        <v>46203</v>
      </c>
      <c r="D112" s="5" t="s">
        <v>84</v>
      </c>
      <c r="E112" s="5">
        <v>189</v>
      </c>
      <c r="F112" s="5" t="s">
        <v>284</v>
      </c>
      <c r="G112" s="5" t="s">
        <v>284</v>
      </c>
      <c r="H112" s="5" t="s">
        <v>225</v>
      </c>
      <c r="I112" s="5" t="s">
        <v>560</v>
      </c>
      <c r="J112" s="5" t="s">
        <v>433</v>
      </c>
      <c r="K112" s="5" t="s">
        <v>334</v>
      </c>
      <c r="L112" s="5" t="s">
        <v>91</v>
      </c>
      <c r="M112" s="5">
        <v>14683</v>
      </c>
      <c r="N112" s="5" t="s">
        <v>212</v>
      </c>
      <c r="O112" s="5">
        <v>11914.78</v>
      </c>
      <c r="P112" s="5"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5" t="s">
        <v>213</v>
      </c>
      <c r="AE112" s="3">
        <v>46203</v>
      </c>
    </row>
    <row r="113" spans="1:31" x14ac:dyDescent="0.25">
      <c r="A113" s="5">
        <v>2026</v>
      </c>
      <c r="B113" s="3">
        <v>46113</v>
      </c>
      <c r="C113" s="3">
        <v>46203</v>
      </c>
      <c r="D113" s="5" t="s">
        <v>84</v>
      </c>
      <c r="E113" s="5">
        <v>189</v>
      </c>
      <c r="F113" s="5" t="s">
        <v>285</v>
      </c>
      <c r="G113" s="5" t="s">
        <v>285</v>
      </c>
      <c r="H113" s="5" t="s">
        <v>225</v>
      </c>
      <c r="I113" s="5" t="s">
        <v>561</v>
      </c>
      <c r="J113" s="5" t="s">
        <v>562</v>
      </c>
      <c r="K113" s="5" t="s">
        <v>563</v>
      </c>
      <c r="L113" s="5" t="s">
        <v>91</v>
      </c>
      <c r="M113" s="5">
        <v>14683</v>
      </c>
      <c r="N113" s="5" t="s">
        <v>212</v>
      </c>
      <c r="O113" s="5">
        <v>11914.78</v>
      </c>
      <c r="P113" s="5"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5" t="s">
        <v>213</v>
      </c>
      <c r="AE113" s="3">
        <v>46203</v>
      </c>
    </row>
    <row r="114" spans="1:31" x14ac:dyDescent="0.25">
      <c r="A114" s="5">
        <v>2026</v>
      </c>
      <c r="B114" s="3">
        <v>46113</v>
      </c>
      <c r="C114" s="3">
        <v>46203</v>
      </c>
      <c r="D114" s="5" t="s">
        <v>84</v>
      </c>
      <c r="E114" s="5">
        <v>189</v>
      </c>
      <c r="F114" s="5" t="s">
        <v>284</v>
      </c>
      <c r="G114" s="5" t="s">
        <v>284</v>
      </c>
      <c r="H114" s="5" t="s">
        <v>225</v>
      </c>
      <c r="I114" s="5" t="s">
        <v>564</v>
      </c>
      <c r="J114" s="5" t="s">
        <v>565</v>
      </c>
      <c r="K114" s="5" t="s">
        <v>356</v>
      </c>
      <c r="L114" s="5" t="s">
        <v>91</v>
      </c>
      <c r="M114" s="5">
        <v>14683</v>
      </c>
      <c r="N114" s="5" t="s">
        <v>212</v>
      </c>
      <c r="O114" s="5">
        <v>11914.78</v>
      </c>
      <c r="P114" s="5"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5" t="s">
        <v>213</v>
      </c>
      <c r="AE114" s="3">
        <v>46203</v>
      </c>
    </row>
    <row r="115" spans="1:31" x14ac:dyDescent="0.25">
      <c r="A115" s="5">
        <v>2026</v>
      </c>
      <c r="B115" s="3">
        <v>46113</v>
      </c>
      <c r="C115" s="3">
        <v>46203</v>
      </c>
      <c r="D115" s="5" t="s">
        <v>84</v>
      </c>
      <c r="E115" s="5">
        <v>189</v>
      </c>
      <c r="F115" s="5" t="s">
        <v>284</v>
      </c>
      <c r="G115" s="5" t="s">
        <v>284</v>
      </c>
      <c r="H115" s="5" t="s">
        <v>225</v>
      </c>
      <c r="I115" s="5" t="s">
        <v>566</v>
      </c>
      <c r="J115" s="5" t="s">
        <v>413</v>
      </c>
      <c r="K115" s="5" t="s">
        <v>567</v>
      </c>
      <c r="L115" s="5" t="s">
        <v>92</v>
      </c>
      <c r="M115" s="5">
        <v>14683</v>
      </c>
      <c r="N115" s="5" t="s">
        <v>212</v>
      </c>
      <c r="O115" s="5">
        <v>11914.78</v>
      </c>
      <c r="P115" s="5"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5" t="s">
        <v>213</v>
      </c>
      <c r="AE115" s="3">
        <v>46203</v>
      </c>
    </row>
    <row r="116" spans="1:31" x14ac:dyDescent="0.25">
      <c r="A116" s="5">
        <v>2026</v>
      </c>
      <c r="B116" s="3">
        <v>46113</v>
      </c>
      <c r="C116" s="3">
        <v>46203</v>
      </c>
      <c r="D116" s="5" t="s">
        <v>84</v>
      </c>
      <c r="E116" s="5">
        <v>189</v>
      </c>
      <c r="F116" s="5" t="s">
        <v>286</v>
      </c>
      <c r="G116" s="5" t="s">
        <v>286</v>
      </c>
      <c r="H116" s="5" t="s">
        <v>225</v>
      </c>
      <c r="I116" s="5" t="s">
        <v>559</v>
      </c>
      <c r="J116" s="5" t="s">
        <v>413</v>
      </c>
      <c r="K116" s="5" t="s">
        <v>568</v>
      </c>
      <c r="L116" s="5" t="s">
        <v>91</v>
      </c>
      <c r="M116" s="5">
        <v>14683</v>
      </c>
      <c r="N116" s="5" t="s">
        <v>212</v>
      </c>
      <c r="O116" s="5">
        <v>11914.78</v>
      </c>
      <c r="P116" s="5"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5" t="s">
        <v>213</v>
      </c>
      <c r="AE116" s="3">
        <v>46203</v>
      </c>
    </row>
    <row r="117" spans="1:31" x14ac:dyDescent="0.25">
      <c r="A117" s="5">
        <v>2026</v>
      </c>
      <c r="B117" s="3">
        <v>46113</v>
      </c>
      <c r="C117" s="3">
        <v>46203</v>
      </c>
      <c r="D117" s="5" t="s">
        <v>84</v>
      </c>
      <c r="E117" s="5">
        <v>189</v>
      </c>
      <c r="F117" s="5" t="s">
        <v>285</v>
      </c>
      <c r="G117" s="5" t="s">
        <v>285</v>
      </c>
      <c r="H117" s="5" t="s">
        <v>225</v>
      </c>
      <c r="I117" s="5" t="s">
        <v>569</v>
      </c>
      <c r="J117" s="5" t="s">
        <v>510</v>
      </c>
      <c r="K117" s="5" t="s">
        <v>340</v>
      </c>
      <c r="L117" s="5" t="s">
        <v>92</v>
      </c>
      <c r="M117" s="5">
        <v>14683</v>
      </c>
      <c r="N117" s="5" t="s">
        <v>212</v>
      </c>
      <c r="O117" s="5">
        <v>11914.78</v>
      </c>
      <c r="P117" s="5"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5" t="s">
        <v>213</v>
      </c>
      <c r="AE117" s="3">
        <v>46203</v>
      </c>
    </row>
    <row r="118" spans="1:31" x14ac:dyDescent="0.25">
      <c r="A118" s="5">
        <v>2026</v>
      </c>
      <c r="B118" s="3">
        <v>46113</v>
      </c>
      <c r="C118" s="3">
        <v>46203</v>
      </c>
      <c r="D118" s="5" t="s">
        <v>84</v>
      </c>
      <c r="E118" s="5">
        <v>189</v>
      </c>
      <c r="F118" s="5" t="s">
        <v>284</v>
      </c>
      <c r="G118" s="5" t="s">
        <v>284</v>
      </c>
      <c r="H118" s="5" t="s">
        <v>225</v>
      </c>
      <c r="I118" s="5" t="s">
        <v>570</v>
      </c>
      <c r="J118" s="5" t="s">
        <v>510</v>
      </c>
      <c r="K118" s="5" t="s">
        <v>340</v>
      </c>
      <c r="L118" s="5" t="s">
        <v>91</v>
      </c>
      <c r="M118" s="5">
        <v>14683</v>
      </c>
      <c r="N118" s="5" t="s">
        <v>212</v>
      </c>
      <c r="O118" s="5">
        <v>11914.78</v>
      </c>
      <c r="P118" s="5"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5" t="s">
        <v>213</v>
      </c>
      <c r="AE118" s="3">
        <v>46203</v>
      </c>
    </row>
    <row r="119" spans="1:31" x14ac:dyDescent="0.25">
      <c r="A119" s="5">
        <v>2026</v>
      </c>
      <c r="B119" s="3">
        <v>46113</v>
      </c>
      <c r="C119" s="3">
        <v>46203</v>
      </c>
      <c r="D119" s="5" t="s">
        <v>84</v>
      </c>
      <c r="E119" s="5">
        <v>189</v>
      </c>
      <c r="F119" s="5" t="s">
        <v>286</v>
      </c>
      <c r="G119" s="5" t="s">
        <v>286</v>
      </c>
      <c r="H119" s="5" t="s">
        <v>225</v>
      </c>
      <c r="I119" s="5" t="s">
        <v>571</v>
      </c>
      <c r="J119" s="5" t="s">
        <v>572</v>
      </c>
      <c r="K119" s="5" t="s">
        <v>365</v>
      </c>
      <c r="L119" s="5" t="s">
        <v>92</v>
      </c>
      <c r="M119" s="5">
        <v>14683</v>
      </c>
      <c r="N119" s="5" t="s">
        <v>212</v>
      </c>
      <c r="O119" s="5">
        <v>11914.78</v>
      </c>
      <c r="P119" s="5"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5" t="s">
        <v>213</v>
      </c>
      <c r="AE119" s="3">
        <v>46203</v>
      </c>
    </row>
    <row r="120" spans="1:31" x14ac:dyDescent="0.25">
      <c r="A120" s="5">
        <v>2026</v>
      </c>
      <c r="B120" s="3">
        <v>46113</v>
      </c>
      <c r="C120" s="3">
        <v>46203</v>
      </c>
      <c r="D120" s="5" t="s">
        <v>84</v>
      </c>
      <c r="E120" s="5">
        <v>189</v>
      </c>
      <c r="F120" s="5" t="s">
        <v>289</v>
      </c>
      <c r="G120" s="5" t="s">
        <v>289</v>
      </c>
      <c r="H120" s="5" t="s">
        <v>225</v>
      </c>
      <c r="I120" s="5" t="s">
        <v>573</v>
      </c>
      <c r="J120" s="5" t="s">
        <v>340</v>
      </c>
      <c r="K120" s="5" t="s">
        <v>370</v>
      </c>
      <c r="L120" s="5" t="s">
        <v>92</v>
      </c>
      <c r="M120" s="5">
        <v>14683</v>
      </c>
      <c r="N120" s="5" t="s">
        <v>212</v>
      </c>
      <c r="O120" s="5">
        <v>11914.78</v>
      </c>
      <c r="P120" s="5"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5" t="s">
        <v>213</v>
      </c>
      <c r="AE120" s="3">
        <v>46203</v>
      </c>
    </row>
    <row r="121" spans="1:31" x14ac:dyDescent="0.25">
      <c r="A121" s="5">
        <v>2026</v>
      </c>
      <c r="B121" s="3">
        <v>46113</v>
      </c>
      <c r="C121" s="3">
        <v>46203</v>
      </c>
      <c r="D121" s="5" t="s">
        <v>84</v>
      </c>
      <c r="E121" s="5">
        <v>189</v>
      </c>
      <c r="F121" s="5" t="s">
        <v>284</v>
      </c>
      <c r="G121" s="5" t="s">
        <v>284</v>
      </c>
      <c r="H121" s="5" t="s">
        <v>225</v>
      </c>
      <c r="I121" s="5" t="s">
        <v>574</v>
      </c>
      <c r="J121" s="5" t="s">
        <v>340</v>
      </c>
      <c r="K121" s="5" t="s">
        <v>575</v>
      </c>
      <c r="L121" s="5" t="s">
        <v>91</v>
      </c>
      <c r="M121" s="5">
        <v>14683</v>
      </c>
      <c r="N121" s="5" t="s">
        <v>212</v>
      </c>
      <c r="O121" s="5">
        <v>11914.78</v>
      </c>
      <c r="P121" s="5"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5" t="s">
        <v>213</v>
      </c>
      <c r="AE121" s="3">
        <v>46203</v>
      </c>
    </row>
    <row r="122" spans="1:31" x14ac:dyDescent="0.25">
      <c r="A122" s="5">
        <v>2026</v>
      </c>
      <c r="B122" s="3">
        <v>46113</v>
      </c>
      <c r="C122" s="3">
        <v>46203</v>
      </c>
      <c r="D122" s="5" t="s">
        <v>84</v>
      </c>
      <c r="E122" s="5">
        <v>189</v>
      </c>
      <c r="F122" s="5" t="s">
        <v>284</v>
      </c>
      <c r="G122" s="5" t="s">
        <v>284</v>
      </c>
      <c r="H122" s="5" t="s">
        <v>225</v>
      </c>
      <c r="I122" s="5" t="s">
        <v>489</v>
      </c>
      <c r="J122" s="5" t="s">
        <v>340</v>
      </c>
      <c r="K122" s="5" t="s">
        <v>576</v>
      </c>
      <c r="L122" s="5" t="s">
        <v>92</v>
      </c>
      <c r="M122" s="5">
        <v>14683</v>
      </c>
      <c r="N122" s="5" t="s">
        <v>212</v>
      </c>
      <c r="O122" s="5">
        <v>11914.78</v>
      </c>
      <c r="P122" s="5"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5" t="s">
        <v>213</v>
      </c>
      <c r="AE122" s="3">
        <v>46203</v>
      </c>
    </row>
    <row r="123" spans="1:31" x14ac:dyDescent="0.25">
      <c r="A123" s="5">
        <v>2026</v>
      </c>
      <c r="B123" s="3">
        <v>46113</v>
      </c>
      <c r="C123" s="3">
        <v>46203</v>
      </c>
      <c r="D123" s="5" t="s">
        <v>84</v>
      </c>
      <c r="E123" s="5">
        <v>189</v>
      </c>
      <c r="F123" s="5" t="s">
        <v>285</v>
      </c>
      <c r="G123" s="5" t="s">
        <v>285</v>
      </c>
      <c r="H123" s="5" t="s">
        <v>225</v>
      </c>
      <c r="I123" s="5" t="s">
        <v>577</v>
      </c>
      <c r="J123" s="5" t="s">
        <v>578</v>
      </c>
      <c r="K123" s="5" t="s">
        <v>579</v>
      </c>
      <c r="L123" s="5" t="s">
        <v>92</v>
      </c>
      <c r="M123" s="5">
        <v>14683</v>
      </c>
      <c r="N123" s="5" t="s">
        <v>212</v>
      </c>
      <c r="O123" s="5">
        <v>11914.78</v>
      </c>
      <c r="P123" s="5"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5" t="s">
        <v>213</v>
      </c>
      <c r="AE123" s="3">
        <v>46203</v>
      </c>
    </row>
    <row r="124" spans="1:31" x14ac:dyDescent="0.25">
      <c r="A124" s="5">
        <v>2026</v>
      </c>
      <c r="B124" s="3">
        <v>46113</v>
      </c>
      <c r="C124" s="3">
        <v>46203</v>
      </c>
      <c r="D124" s="5" t="s">
        <v>84</v>
      </c>
      <c r="E124" s="5">
        <v>189</v>
      </c>
      <c r="F124" s="5" t="s">
        <v>285</v>
      </c>
      <c r="G124" s="5" t="s">
        <v>285</v>
      </c>
      <c r="H124" s="5" t="s">
        <v>225</v>
      </c>
      <c r="I124" s="5" t="s">
        <v>566</v>
      </c>
      <c r="J124" s="5" t="s">
        <v>450</v>
      </c>
      <c r="K124" s="5" t="s">
        <v>340</v>
      </c>
      <c r="L124" s="5" t="s">
        <v>92</v>
      </c>
      <c r="M124" s="5">
        <v>13611</v>
      </c>
      <c r="N124" s="5" t="s">
        <v>212</v>
      </c>
      <c r="O124" s="5">
        <v>11163.640000000001</v>
      </c>
      <c r="P124" s="5"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5" t="s">
        <v>213</v>
      </c>
      <c r="AE124" s="3">
        <v>46203</v>
      </c>
    </row>
    <row r="125" spans="1:31" x14ac:dyDescent="0.25">
      <c r="A125" s="5">
        <v>2026</v>
      </c>
      <c r="B125" s="3">
        <v>46113</v>
      </c>
      <c r="C125" s="3">
        <v>46203</v>
      </c>
      <c r="D125" s="5" t="s">
        <v>84</v>
      </c>
      <c r="E125" s="5">
        <v>189</v>
      </c>
      <c r="F125" s="5" t="s">
        <v>284</v>
      </c>
      <c r="G125" s="5" t="s">
        <v>284</v>
      </c>
      <c r="H125" s="5" t="s">
        <v>225</v>
      </c>
      <c r="I125" s="5" t="s">
        <v>580</v>
      </c>
      <c r="J125" s="5" t="s">
        <v>467</v>
      </c>
      <c r="K125" s="5" t="s">
        <v>581</v>
      </c>
      <c r="L125" s="5" t="s">
        <v>92</v>
      </c>
      <c r="M125" s="5">
        <v>14683</v>
      </c>
      <c r="N125" s="5" t="s">
        <v>212</v>
      </c>
      <c r="O125" s="5">
        <v>11914.78</v>
      </c>
      <c r="P125" s="5"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5" t="s">
        <v>213</v>
      </c>
      <c r="AE125" s="3">
        <v>46203</v>
      </c>
    </row>
    <row r="126" spans="1:31" x14ac:dyDescent="0.25">
      <c r="A126" s="5">
        <v>2026</v>
      </c>
      <c r="B126" s="3">
        <v>46113</v>
      </c>
      <c r="C126" s="3">
        <v>46203</v>
      </c>
      <c r="D126" s="5" t="s">
        <v>84</v>
      </c>
      <c r="E126" s="5">
        <v>189</v>
      </c>
      <c r="F126" s="5" t="s">
        <v>286</v>
      </c>
      <c r="G126" s="5" t="s">
        <v>286</v>
      </c>
      <c r="H126" s="5" t="s">
        <v>225</v>
      </c>
      <c r="I126" s="5" t="s">
        <v>582</v>
      </c>
      <c r="J126" s="5" t="s">
        <v>527</v>
      </c>
      <c r="K126" s="5" t="s">
        <v>355</v>
      </c>
      <c r="L126" s="5" t="s">
        <v>92</v>
      </c>
      <c r="M126" s="5">
        <v>14683</v>
      </c>
      <c r="N126" s="5" t="s">
        <v>212</v>
      </c>
      <c r="O126" s="5">
        <v>11914.78</v>
      </c>
      <c r="P126" s="5"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5" t="s">
        <v>213</v>
      </c>
      <c r="AE126" s="3">
        <v>46203</v>
      </c>
    </row>
    <row r="127" spans="1:31" x14ac:dyDescent="0.25">
      <c r="A127" s="5">
        <v>2026</v>
      </c>
      <c r="B127" s="3">
        <v>46113</v>
      </c>
      <c r="C127" s="3">
        <v>46203</v>
      </c>
      <c r="D127" s="5" t="s">
        <v>84</v>
      </c>
      <c r="E127" s="5">
        <v>189</v>
      </c>
      <c r="F127" s="5" t="s">
        <v>285</v>
      </c>
      <c r="G127" s="5" t="s">
        <v>285</v>
      </c>
      <c r="H127" s="5" t="s">
        <v>225</v>
      </c>
      <c r="I127" s="5" t="s">
        <v>583</v>
      </c>
      <c r="J127" s="5" t="s">
        <v>584</v>
      </c>
      <c r="K127" s="5" t="s">
        <v>387</v>
      </c>
      <c r="L127" s="5" t="s">
        <v>91</v>
      </c>
      <c r="M127" s="5">
        <v>14683</v>
      </c>
      <c r="N127" s="5" t="s">
        <v>212</v>
      </c>
      <c r="O127" s="5">
        <v>11914.78</v>
      </c>
      <c r="P127" s="5"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5" t="s">
        <v>213</v>
      </c>
      <c r="AE127" s="3">
        <v>46203</v>
      </c>
    </row>
    <row r="128" spans="1:31" x14ac:dyDescent="0.25">
      <c r="A128" s="5">
        <v>2026</v>
      </c>
      <c r="B128" s="3">
        <v>46113</v>
      </c>
      <c r="C128" s="3">
        <v>46203</v>
      </c>
      <c r="D128" s="5" t="s">
        <v>84</v>
      </c>
      <c r="E128" s="5">
        <v>189</v>
      </c>
      <c r="F128" s="5" t="s">
        <v>284</v>
      </c>
      <c r="G128" s="5" t="s">
        <v>284</v>
      </c>
      <c r="H128" s="5" t="s">
        <v>225</v>
      </c>
      <c r="I128" s="5" t="s">
        <v>585</v>
      </c>
      <c r="J128" s="5" t="s">
        <v>586</v>
      </c>
      <c r="K128" s="5" t="s">
        <v>587</v>
      </c>
      <c r="L128" s="5" t="s">
        <v>92</v>
      </c>
      <c r="M128" s="5">
        <v>14683</v>
      </c>
      <c r="N128" s="5" t="s">
        <v>212</v>
      </c>
      <c r="O128" s="5">
        <v>11914.78</v>
      </c>
      <c r="P128" s="5"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5" t="s">
        <v>213</v>
      </c>
      <c r="AE128" s="3">
        <v>46203</v>
      </c>
    </row>
    <row r="129" spans="1:31" x14ac:dyDescent="0.25">
      <c r="A129" s="5">
        <v>2026</v>
      </c>
      <c r="B129" s="3">
        <v>46113</v>
      </c>
      <c r="C129" s="3">
        <v>46203</v>
      </c>
      <c r="D129" s="5" t="s">
        <v>84</v>
      </c>
      <c r="E129" s="5">
        <v>180</v>
      </c>
      <c r="F129" s="5" t="s">
        <v>290</v>
      </c>
      <c r="G129" s="5" t="s">
        <v>290</v>
      </c>
      <c r="H129" s="5" t="s">
        <v>225</v>
      </c>
      <c r="I129" s="5" t="s">
        <v>588</v>
      </c>
      <c r="J129" s="5" t="s">
        <v>370</v>
      </c>
      <c r="K129" s="5" t="s">
        <v>589</v>
      </c>
      <c r="L129" s="5" t="s">
        <v>91</v>
      </c>
      <c r="M129" s="5">
        <v>13611</v>
      </c>
      <c r="N129" s="5" t="s">
        <v>212</v>
      </c>
      <c r="O129" s="5">
        <v>11163.640000000001</v>
      </c>
      <c r="P129" s="5"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5" t="s">
        <v>213</v>
      </c>
      <c r="AE129" s="3">
        <v>46203</v>
      </c>
    </row>
    <row r="130" spans="1:31" x14ac:dyDescent="0.25">
      <c r="A130" s="5">
        <v>2026</v>
      </c>
      <c r="B130" s="3">
        <v>46113</v>
      </c>
      <c r="C130" s="3">
        <v>46203</v>
      </c>
      <c r="D130" s="5" t="s">
        <v>84</v>
      </c>
      <c r="E130" s="5">
        <v>180</v>
      </c>
      <c r="F130" s="5" t="s">
        <v>288</v>
      </c>
      <c r="G130" s="5" t="s">
        <v>288</v>
      </c>
      <c r="H130" s="5" t="s">
        <v>225</v>
      </c>
      <c r="I130" s="5" t="s">
        <v>590</v>
      </c>
      <c r="J130" s="5" t="s">
        <v>407</v>
      </c>
      <c r="K130" s="5" t="s">
        <v>343</v>
      </c>
      <c r="L130" s="5" t="s">
        <v>91</v>
      </c>
      <c r="M130" s="5">
        <v>13611</v>
      </c>
      <c r="N130" s="5" t="s">
        <v>212</v>
      </c>
      <c r="O130" s="5">
        <v>11163.640000000001</v>
      </c>
      <c r="P130" s="5"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5" t="s">
        <v>213</v>
      </c>
      <c r="AE130" s="3">
        <v>46203</v>
      </c>
    </row>
    <row r="131" spans="1:31" x14ac:dyDescent="0.25">
      <c r="A131" s="5">
        <v>2026</v>
      </c>
      <c r="B131" s="3">
        <v>46113</v>
      </c>
      <c r="C131" s="3">
        <v>46203</v>
      </c>
      <c r="D131" s="5" t="s">
        <v>84</v>
      </c>
      <c r="E131" s="5">
        <v>179</v>
      </c>
      <c r="F131" s="5" t="s">
        <v>291</v>
      </c>
      <c r="G131" s="5" t="s">
        <v>291</v>
      </c>
      <c r="H131" s="5" t="s">
        <v>225</v>
      </c>
      <c r="I131" s="5" t="s">
        <v>591</v>
      </c>
      <c r="J131" s="5" t="s">
        <v>592</v>
      </c>
      <c r="K131" s="5" t="s">
        <v>375</v>
      </c>
      <c r="L131" s="5" t="s">
        <v>91</v>
      </c>
      <c r="M131" s="5">
        <v>13546</v>
      </c>
      <c r="N131" s="5" t="s">
        <v>212</v>
      </c>
      <c r="O131" s="5">
        <v>10991.49</v>
      </c>
      <c r="P131" s="5"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5" t="s">
        <v>213</v>
      </c>
      <c r="AE131" s="3">
        <v>46203</v>
      </c>
    </row>
    <row r="132" spans="1:31" x14ac:dyDescent="0.25">
      <c r="A132" s="5">
        <v>2026</v>
      </c>
      <c r="B132" s="3">
        <v>46113</v>
      </c>
      <c r="C132" s="3">
        <v>46203</v>
      </c>
      <c r="D132" s="5" t="s">
        <v>84</v>
      </c>
      <c r="E132" s="5">
        <v>179</v>
      </c>
      <c r="F132" s="5" t="s">
        <v>291</v>
      </c>
      <c r="G132" s="5" t="s">
        <v>291</v>
      </c>
      <c r="H132" s="5" t="s">
        <v>225</v>
      </c>
      <c r="I132" s="5" t="s">
        <v>593</v>
      </c>
      <c r="J132" s="5" t="s">
        <v>594</v>
      </c>
      <c r="K132" s="5" t="s">
        <v>343</v>
      </c>
      <c r="L132" s="5" t="s">
        <v>91</v>
      </c>
      <c r="M132" s="5">
        <v>13546</v>
      </c>
      <c r="N132" s="5" t="s">
        <v>212</v>
      </c>
      <c r="O132" s="5">
        <v>10991.49</v>
      </c>
      <c r="P132" s="5"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5" t="s">
        <v>213</v>
      </c>
      <c r="AE132" s="3">
        <v>46203</v>
      </c>
    </row>
    <row r="133" spans="1:31" x14ac:dyDescent="0.25">
      <c r="A133" s="5">
        <v>2026</v>
      </c>
      <c r="B133" s="3">
        <v>46113</v>
      </c>
      <c r="C133" s="3">
        <v>46203</v>
      </c>
      <c r="D133" s="5" t="s">
        <v>84</v>
      </c>
      <c r="E133" s="5">
        <v>179</v>
      </c>
      <c r="F133" s="5" t="s">
        <v>291</v>
      </c>
      <c r="G133" s="5" t="s">
        <v>291</v>
      </c>
      <c r="H133" s="5" t="s">
        <v>225</v>
      </c>
      <c r="I133" s="5" t="s">
        <v>595</v>
      </c>
      <c r="J133" s="5" t="s">
        <v>409</v>
      </c>
      <c r="K133" s="5" t="s">
        <v>596</v>
      </c>
      <c r="L133" s="5" t="s">
        <v>91</v>
      </c>
      <c r="M133" s="5">
        <v>13546</v>
      </c>
      <c r="N133" s="5" t="s">
        <v>212</v>
      </c>
      <c r="O133" s="5">
        <v>10991.49</v>
      </c>
      <c r="P133" s="5"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5" t="s">
        <v>213</v>
      </c>
      <c r="AE133" s="3">
        <v>46203</v>
      </c>
    </row>
    <row r="134" spans="1:31" x14ac:dyDescent="0.25">
      <c r="A134" s="5">
        <v>2026</v>
      </c>
      <c r="B134" s="3">
        <v>46113</v>
      </c>
      <c r="C134" s="3">
        <v>46203</v>
      </c>
      <c r="D134" s="5" t="s">
        <v>84</v>
      </c>
      <c r="E134" s="5">
        <v>179</v>
      </c>
      <c r="F134" s="5" t="s">
        <v>291</v>
      </c>
      <c r="G134" s="5" t="s">
        <v>291</v>
      </c>
      <c r="H134" s="5" t="s">
        <v>225</v>
      </c>
      <c r="I134" s="5" t="s">
        <v>338</v>
      </c>
      <c r="J134" s="5" t="s">
        <v>597</v>
      </c>
      <c r="K134" s="5" t="s">
        <v>478</v>
      </c>
      <c r="L134" s="5" t="s">
        <v>91</v>
      </c>
      <c r="M134" s="5">
        <v>13546</v>
      </c>
      <c r="N134" s="5" t="s">
        <v>212</v>
      </c>
      <c r="O134" s="5">
        <v>10991.49</v>
      </c>
      <c r="P134" s="5"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5" t="s">
        <v>213</v>
      </c>
      <c r="AE134" s="3">
        <v>46203</v>
      </c>
    </row>
    <row r="135" spans="1:31" x14ac:dyDescent="0.25">
      <c r="A135" s="5">
        <v>2026</v>
      </c>
      <c r="B135" s="3">
        <v>46113</v>
      </c>
      <c r="C135" s="3">
        <v>46203</v>
      </c>
      <c r="D135" s="5" t="s">
        <v>84</v>
      </c>
      <c r="E135" s="5">
        <v>179</v>
      </c>
      <c r="F135" s="5" t="s">
        <v>291</v>
      </c>
      <c r="G135" s="5" t="s">
        <v>291</v>
      </c>
      <c r="H135" s="5" t="s">
        <v>225</v>
      </c>
      <c r="I135" s="5" t="s">
        <v>598</v>
      </c>
      <c r="J135" s="5" t="s">
        <v>597</v>
      </c>
      <c r="K135" s="5" t="s">
        <v>478</v>
      </c>
      <c r="L135" s="5" t="s">
        <v>91</v>
      </c>
      <c r="M135" s="5">
        <v>13546</v>
      </c>
      <c r="N135" s="5" t="s">
        <v>212</v>
      </c>
      <c r="O135" s="5">
        <v>10991.49</v>
      </c>
      <c r="P135" s="5"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5" t="s">
        <v>213</v>
      </c>
      <c r="AE135" s="3">
        <v>46203</v>
      </c>
    </row>
    <row r="136" spans="1:31" x14ac:dyDescent="0.25">
      <c r="A136" s="5">
        <v>2026</v>
      </c>
      <c r="B136" s="3">
        <v>46113</v>
      </c>
      <c r="C136" s="3">
        <v>46203</v>
      </c>
      <c r="D136" s="5" t="s">
        <v>84</v>
      </c>
      <c r="E136" s="5">
        <v>179</v>
      </c>
      <c r="F136" s="5" t="s">
        <v>292</v>
      </c>
      <c r="G136" s="5" t="s">
        <v>292</v>
      </c>
      <c r="H136" s="5" t="s">
        <v>225</v>
      </c>
      <c r="I136" s="5" t="s">
        <v>599</v>
      </c>
      <c r="J136" s="5" t="s">
        <v>600</v>
      </c>
      <c r="K136" s="5" t="s">
        <v>601</v>
      </c>
      <c r="L136" s="5" t="s">
        <v>92</v>
      </c>
      <c r="M136" s="5">
        <v>13546</v>
      </c>
      <c r="N136" s="5" t="s">
        <v>212</v>
      </c>
      <c r="O136" s="5">
        <v>10991.49</v>
      </c>
      <c r="P136" s="5"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5" t="s">
        <v>213</v>
      </c>
      <c r="AE136" s="3">
        <v>46203</v>
      </c>
    </row>
    <row r="137" spans="1:31" x14ac:dyDescent="0.25">
      <c r="A137" s="5">
        <v>2026</v>
      </c>
      <c r="B137" s="3">
        <v>46113</v>
      </c>
      <c r="C137" s="3">
        <v>46203</v>
      </c>
      <c r="D137" s="5" t="s">
        <v>84</v>
      </c>
      <c r="E137" s="5">
        <v>179</v>
      </c>
      <c r="F137" s="5" t="s">
        <v>293</v>
      </c>
      <c r="G137" s="5" t="s">
        <v>293</v>
      </c>
      <c r="H137" s="5" t="s">
        <v>225</v>
      </c>
      <c r="I137" s="5" t="s">
        <v>602</v>
      </c>
      <c r="J137" s="5" t="s">
        <v>603</v>
      </c>
      <c r="K137" s="5" t="s">
        <v>604</v>
      </c>
      <c r="L137" s="5" t="s">
        <v>92</v>
      </c>
      <c r="M137" s="5">
        <v>13546</v>
      </c>
      <c r="N137" s="5" t="s">
        <v>212</v>
      </c>
      <c r="O137" s="5">
        <v>10991.49</v>
      </c>
      <c r="P137" s="5"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5" t="s">
        <v>213</v>
      </c>
      <c r="AE137" s="3">
        <v>46203</v>
      </c>
    </row>
    <row r="138" spans="1:31" x14ac:dyDescent="0.25">
      <c r="A138" s="5">
        <v>2026</v>
      </c>
      <c r="B138" s="3">
        <v>46113</v>
      </c>
      <c r="C138" s="3">
        <v>46203</v>
      </c>
      <c r="D138" s="5" t="s">
        <v>84</v>
      </c>
      <c r="E138" s="5">
        <v>179</v>
      </c>
      <c r="F138" s="5" t="s">
        <v>292</v>
      </c>
      <c r="G138" s="5" t="s">
        <v>292</v>
      </c>
      <c r="H138" s="5" t="s">
        <v>225</v>
      </c>
      <c r="I138" s="5" t="s">
        <v>605</v>
      </c>
      <c r="J138" s="5" t="s">
        <v>606</v>
      </c>
      <c r="K138" s="5" t="s">
        <v>331</v>
      </c>
      <c r="L138" s="5" t="s">
        <v>91</v>
      </c>
      <c r="M138" s="5">
        <v>12475</v>
      </c>
      <c r="N138" s="5" t="s">
        <v>212</v>
      </c>
      <c r="O138" s="5">
        <v>10232.27</v>
      </c>
      <c r="P138" s="5"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5" t="s">
        <v>213</v>
      </c>
      <c r="AE138" s="3">
        <v>46203</v>
      </c>
    </row>
    <row r="139" spans="1:31" x14ac:dyDescent="0.25">
      <c r="A139" s="5">
        <v>2026</v>
      </c>
      <c r="B139" s="3">
        <v>46113</v>
      </c>
      <c r="C139" s="3">
        <v>46203</v>
      </c>
      <c r="D139" s="5" t="s">
        <v>84</v>
      </c>
      <c r="E139" s="5">
        <v>179</v>
      </c>
      <c r="F139" s="5" t="s">
        <v>291</v>
      </c>
      <c r="G139" s="5" t="s">
        <v>291</v>
      </c>
      <c r="H139" s="5" t="s">
        <v>225</v>
      </c>
      <c r="I139" s="5" t="s">
        <v>607</v>
      </c>
      <c r="J139" s="5" t="s">
        <v>376</v>
      </c>
      <c r="K139" s="5" t="s">
        <v>476</v>
      </c>
      <c r="L139" s="5" t="s">
        <v>92</v>
      </c>
      <c r="M139" s="5">
        <v>13546</v>
      </c>
      <c r="N139" s="5" t="s">
        <v>212</v>
      </c>
      <c r="O139" s="5">
        <v>10991.49</v>
      </c>
      <c r="P139" s="5"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5" t="s">
        <v>213</v>
      </c>
      <c r="AE139" s="3">
        <v>46203</v>
      </c>
    </row>
    <row r="140" spans="1:31" x14ac:dyDescent="0.25">
      <c r="A140" s="5">
        <v>2026</v>
      </c>
      <c r="B140" s="3">
        <v>46113</v>
      </c>
      <c r="C140" s="3">
        <v>46203</v>
      </c>
      <c r="D140" s="5" t="s">
        <v>84</v>
      </c>
      <c r="E140" s="5">
        <v>179</v>
      </c>
      <c r="F140" s="5" t="s">
        <v>291</v>
      </c>
      <c r="G140" s="5" t="s">
        <v>291</v>
      </c>
      <c r="H140" s="5" t="s">
        <v>225</v>
      </c>
      <c r="I140" s="5" t="s">
        <v>608</v>
      </c>
      <c r="J140" s="5" t="s">
        <v>334</v>
      </c>
      <c r="K140" s="5" t="s">
        <v>365</v>
      </c>
      <c r="L140" s="5" t="s">
        <v>92</v>
      </c>
      <c r="M140" s="5">
        <v>13546</v>
      </c>
      <c r="N140" s="5" t="s">
        <v>212</v>
      </c>
      <c r="O140" s="5">
        <v>10991.49</v>
      </c>
      <c r="P140" s="5"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5" t="s">
        <v>213</v>
      </c>
      <c r="AE140" s="3">
        <v>46203</v>
      </c>
    </row>
    <row r="141" spans="1:31" x14ac:dyDescent="0.25">
      <c r="A141" s="5">
        <v>2026</v>
      </c>
      <c r="B141" s="3">
        <v>46113</v>
      </c>
      <c r="C141" s="3">
        <v>46203</v>
      </c>
      <c r="D141" s="5" t="s">
        <v>84</v>
      </c>
      <c r="E141" s="5">
        <v>179</v>
      </c>
      <c r="F141" s="5" t="s">
        <v>294</v>
      </c>
      <c r="G141" s="5" t="s">
        <v>294</v>
      </c>
      <c r="H141" s="5" t="s">
        <v>225</v>
      </c>
      <c r="I141" s="5" t="s">
        <v>609</v>
      </c>
      <c r="J141" s="5" t="s">
        <v>610</v>
      </c>
      <c r="K141" s="5" t="s">
        <v>340</v>
      </c>
      <c r="L141" s="5" t="s">
        <v>91</v>
      </c>
      <c r="M141" s="5">
        <v>12475</v>
      </c>
      <c r="N141" s="5" t="s">
        <v>212</v>
      </c>
      <c r="O141" s="5">
        <v>10232.27</v>
      </c>
      <c r="P141" s="5"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5" t="s">
        <v>213</v>
      </c>
      <c r="AE141" s="3">
        <v>46203</v>
      </c>
    </row>
    <row r="142" spans="1:31" x14ac:dyDescent="0.25">
      <c r="A142" s="5">
        <v>2026</v>
      </c>
      <c r="B142" s="3">
        <v>46113</v>
      </c>
      <c r="C142" s="3">
        <v>46203</v>
      </c>
      <c r="D142" s="5" t="s">
        <v>84</v>
      </c>
      <c r="E142" s="5">
        <v>179</v>
      </c>
      <c r="F142" s="5" t="s">
        <v>294</v>
      </c>
      <c r="G142" s="5" t="s">
        <v>294</v>
      </c>
      <c r="H142" s="5" t="s">
        <v>225</v>
      </c>
      <c r="I142" s="5" t="s">
        <v>611</v>
      </c>
      <c r="J142" s="5" t="s">
        <v>612</v>
      </c>
      <c r="K142" s="5" t="s">
        <v>613</v>
      </c>
      <c r="L142" s="5" t="s">
        <v>91</v>
      </c>
      <c r="M142" s="5">
        <v>12475</v>
      </c>
      <c r="N142" s="5" t="s">
        <v>212</v>
      </c>
      <c r="O142" s="5">
        <v>10232.27</v>
      </c>
      <c r="P142" s="5"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5" t="s">
        <v>213</v>
      </c>
      <c r="AE142" s="3">
        <v>46203</v>
      </c>
    </row>
    <row r="143" spans="1:31" x14ac:dyDescent="0.25">
      <c r="A143" s="5">
        <v>2026</v>
      </c>
      <c r="B143" s="3">
        <v>46113</v>
      </c>
      <c r="C143" s="3">
        <v>46203</v>
      </c>
      <c r="D143" s="5" t="s">
        <v>84</v>
      </c>
      <c r="E143" s="5">
        <v>179</v>
      </c>
      <c r="F143" s="5" t="s">
        <v>291</v>
      </c>
      <c r="G143" s="5" t="s">
        <v>291</v>
      </c>
      <c r="H143" s="5" t="s">
        <v>225</v>
      </c>
      <c r="I143" s="5" t="s">
        <v>614</v>
      </c>
      <c r="J143" s="5" t="s">
        <v>417</v>
      </c>
      <c r="K143" s="5" t="s">
        <v>615</v>
      </c>
      <c r="L143" s="5" t="s">
        <v>92</v>
      </c>
      <c r="M143" s="5">
        <v>12475</v>
      </c>
      <c r="N143" s="5" t="s">
        <v>212</v>
      </c>
      <c r="O143" s="5">
        <v>10232.27</v>
      </c>
      <c r="P143" s="5"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5" t="s">
        <v>213</v>
      </c>
      <c r="AE143" s="3">
        <v>46203</v>
      </c>
    </row>
    <row r="144" spans="1:31" x14ac:dyDescent="0.25">
      <c r="A144" s="5">
        <v>2026</v>
      </c>
      <c r="B144" s="3">
        <v>46113</v>
      </c>
      <c r="C144" s="3">
        <v>46203</v>
      </c>
      <c r="D144" s="5" t="s">
        <v>84</v>
      </c>
      <c r="E144" s="5">
        <v>179</v>
      </c>
      <c r="F144" s="5" t="s">
        <v>294</v>
      </c>
      <c r="G144" s="5" t="s">
        <v>294</v>
      </c>
      <c r="H144" s="5" t="s">
        <v>225</v>
      </c>
      <c r="I144" s="5" t="s">
        <v>616</v>
      </c>
      <c r="J144" s="5" t="s">
        <v>617</v>
      </c>
      <c r="K144" s="5" t="s">
        <v>350</v>
      </c>
      <c r="L144" s="5" t="s">
        <v>91</v>
      </c>
      <c r="M144" s="5">
        <v>12475</v>
      </c>
      <c r="N144" s="5" t="s">
        <v>212</v>
      </c>
      <c r="O144" s="5">
        <v>10232.27</v>
      </c>
      <c r="P144" s="5"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5" t="s">
        <v>213</v>
      </c>
      <c r="AE144" s="3">
        <v>46203</v>
      </c>
    </row>
    <row r="145" spans="1:31" x14ac:dyDescent="0.25">
      <c r="A145" s="5">
        <v>2026</v>
      </c>
      <c r="B145" s="3">
        <v>46113</v>
      </c>
      <c r="C145" s="3">
        <v>46203</v>
      </c>
      <c r="D145" s="5" t="s">
        <v>84</v>
      </c>
      <c r="E145" s="5">
        <v>179</v>
      </c>
      <c r="F145" s="5" t="s">
        <v>291</v>
      </c>
      <c r="G145" s="5" t="s">
        <v>291</v>
      </c>
      <c r="H145" s="5" t="s">
        <v>225</v>
      </c>
      <c r="I145" s="5" t="s">
        <v>618</v>
      </c>
      <c r="J145" s="5" t="s">
        <v>619</v>
      </c>
      <c r="K145" s="5" t="s">
        <v>387</v>
      </c>
      <c r="L145" s="5" t="s">
        <v>91</v>
      </c>
      <c r="M145" s="5">
        <v>12475</v>
      </c>
      <c r="N145" s="5" t="s">
        <v>212</v>
      </c>
      <c r="O145" s="5">
        <v>10232.27</v>
      </c>
      <c r="P145" s="5"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5" t="s">
        <v>213</v>
      </c>
      <c r="AE145" s="3">
        <v>46203</v>
      </c>
    </row>
    <row r="146" spans="1:31" x14ac:dyDescent="0.25">
      <c r="A146" s="5">
        <v>2026</v>
      </c>
      <c r="B146" s="3">
        <v>46113</v>
      </c>
      <c r="C146" s="3">
        <v>46203</v>
      </c>
      <c r="D146" s="5" t="s">
        <v>84</v>
      </c>
      <c r="E146" s="5">
        <v>179</v>
      </c>
      <c r="F146" s="5" t="s">
        <v>295</v>
      </c>
      <c r="G146" s="5" t="s">
        <v>295</v>
      </c>
      <c r="H146" s="5" t="s">
        <v>225</v>
      </c>
      <c r="I146" s="5" t="s">
        <v>620</v>
      </c>
      <c r="J146" s="5" t="s">
        <v>343</v>
      </c>
      <c r="K146" s="5" t="s">
        <v>621</v>
      </c>
      <c r="L146" s="5" t="s">
        <v>91</v>
      </c>
      <c r="M146" s="5">
        <v>12475</v>
      </c>
      <c r="N146" s="5" t="s">
        <v>212</v>
      </c>
      <c r="O146" s="5">
        <v>10232.27</v>
      </c>
      <c r="P146" s="5"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5" t="s">
        <v>213</v>
      </c>
      <c r="AE146" s="3">
        <v>46203</v>
      </c>
    </row>
    <row r="147" spans="1:31" x14ac:dyDescent="0.25">
      <c r="A147" s="5">
        <v>2026</v>
      </c>
      <c r="B147" s="3">
        <v>46113</v>
      </c>
      <c r="C147" s="3">
        <v>46203</v>
      </c>
      <c r="D147" s="5" t="s">
        <v>84</v>
      </c>
      <c r="E147" s="5">
        <v>179</v>
      </c>
      <c r="F147" s="5" t="s">
        <v>291</v>
      </c>
      <c r="G147" s="5" t="s">
        <v>291</v>
      </c>
      <c r="H147" s="5" t="s">
        <v>225</v>
      </c>
      <c r="I147" s="5" t="s">
        <v>377</v>
      </c>
      <c r="J147" s="5" t="s">
        <v>548</v>
      </c>
      <c r="K147" s="5" t="s">
        <v>622</v>
      </c>
      <c r="L147" s="5" t="s">
        <v>92</v>
      </c>
      <c r="M147" s="5">
        <v>13546</v>
      </c>
      <c r="N147" s="5" t="s">
        <v>212</v>
      </c>
      <c r="O147" s="5">
        <v>10991.49</v>
      </c>
      <c r="P147" s="5"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5" t="s">
        <v>213</v>
      </c>
      <c r="AE147" s="3">
        <v>46203</v>
      </c>
    </row>
    <row r="148" spans="1:31" x14ac:dyDescent="0.25">
      <c r="A148" s="5">
        <v>2026</v>
      </c>
      <c r="B148" s="3">
        <v>46113</v>
      </c>
      <c r="C148" s="3">
        <v>46203</v>
      </c>
      <c r="D148" s="5" t="s">
        <v>84</v>
      </c>
      <c r="E148" s="5">
        <v>179</v>
      </c>
      <c r="F148" s="5" t="s">
        <v>292</v>
      </c>
      <c r="G148" s="5" t="s">
        <v>292</v>
      </c>
      <c r="H148" s="5" t="s">
        <v>225</v>
      </c>
      <c r="I148" s="5" t="s">
        <v>623</v>
      </c>
      <c r="J148" s="5" t="s">
        <v>548</v>
      </c>
      <c r="K148" s="5" t="s">
        <v>346</v>
      </c>
      <c r="L148" s="5" t="s">
        <v>91</v>
      </c>
      <c r="M148" s="5">
        <v>13546</v>
      </c>
      <c r="N148" s="5" t="s">
        <v>212</v>
      </c>
      <c r="O148" s="5">
        <v>10991.49</v>
      </c>
      <c r="P148" s="5"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5" t="s">
        <v>213</v>
      </c>
      <c r="AE148" s="3">
        <v>46203</v>
      </c>
    </row>
    <row r="149" spans="1:31" x14ac:dyDescent="0.25">
      <c r="A149" s="5">
        <v>2026</v>
      </c>
      <c r="B149" s="3">
        <v>46113</v>
      </c>
      <c r="C149" s="3">
        <v>46203</v>
      </c>
      <c r="D149" s="5" t="s">
        <v>84</v>
      </c>
      <c r="E149" s="5">
        <v>179</v>
      </c>
      <c r="F149" s="5" t="s">
        <v>291</v>
      </c>
      <c r="G149" s="5" t="s">
        <v>291</v>
      </c>
      <c r="H149" s="5" t="s">
        <v>225</v>
      </c>
      <c r="I149" s="5" t="s">
        <v>486</v>
      </c>
      <c r="J149" s="5" t="s">
        <v>440</v>
      </c>
      <c r="K149" s="5" t="s">
        <v>624</v>
      </c>
      <c r="L149" s="5" t="s">
        <v>91</v>
      </c>
      <c r="M149" s="5">
        <v>13546</v>
      </c>
      <c r="N149" s="5" t="s">
        <v>212</v>
      </c>
      <c r="O149" s="5">
        <v>10991.49</v>
      </c>
      <c r="P149" s="5"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5" t="s">
        <v>213</v>
      </c>
      <c r="AE149" s="3">
        <v>46203</v>
      </c>
    </row>
    <row r="150" spans="1:31" x14ac:dyDescent="0.25">
      <c r="A150" s="5">
        <v>2026</v>
      </c>
      <c r="B150" s="3">
        <v>46113</v>
      </c>
      <c r="C150" s="3">
        <v>46203</v>
      </c>
      <c r="D150" s="5" t="s">
        <v>84</v>
      </c>
      <c r="E150" s="5">
        <v>179</v>
      </c>
      <c r="F150" s="5" t="s">
        <v>291</v>
      </c>
      <c r="G150" s="5" t="s">
        <v>291</v>
      </c>
      <c r="H150" s="5" t="s">
        <v>225</v>
      </c>
      <c r="I150" s="5" t="s">
        <v>625</v>
      </c>
      <c r="J150" s="5" t="s">
        <v>387</v>
      </c>
      <c r="K150" s="5" t="s">
        <v>626</v>
      </c>
      <c r="L150" s="5" t="s">
        <v>92</v>
      </c>
      <c r="M150" s="5">
        <v>13546</v>
      </c>
      <c r="N150" s="5" t="s">
        <v>212</v>
      </c>
      <c r="O150" s="5">
        <v>10991.49</v>
      </c>
      <c r="P150" s="5"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5" t="s">
        <v>213</v>
      </c>
      <c r="AE150" s="3">
        <v>46203</v>
      </c>
    </row>
    <row r="151" spans="1:31" x14ac:dyDescent="0.25">
      <c r="A151" s="5">
        <v>2026</v>
      </c>
      <c r="B151" s="3">
        <v>46113</v>
      </c>
      <c r="C151" s="3">
        <v>46203</v>
      </c>
      <c r="D151" s="5" t="s">
        <v>84</v>
      </c>
      <c r="E151" s="5">
        <v>179</v>
      </c>
      <c r="F151" s="5" t="s">
        <v>291</v>
      </c>
      <c r="G151" s="5" t="s">
        <v>291</v>
      </c>
      <c r="H151" s="5" t="s">
        <v>225</v>
      </c>
      <c r="I151" s="5" t="s">
        <v>569</v>
      </c>
      <c r="J151" s="5" t="s">
        <v>387</v>
      </c>
      <c r="K151" s="5" t="s">
        <v>627</v>
      </c>
      <c r="L151" s="5" t="s">
        <v>92</v>
      </c>
      <c r="M151" s="5">
        <v>13546</v>
      </c>
      <c r="N151" s="5" t="s">
        <v>212</v>
      </c>
      <c r="O151" s="5">
        <v>10991.49</v>
      </c>
      <c r="P151" s="5"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5" t="s">
        <v>213</v>
      </c>
      <c r="AE151" s="3">
        <v>46203</v>
      </c>
    </row>
    <row r="152" spans="1:31" x14ac:dyDescent="0.25">
      <c r="A152" s="5">
        <v>2026</v>
      </c>
      <c r="B152" s="3">
        <v>46113</v>
      </c>
      <c r="C152" s="3">
        <v>46203</v>
      </c>
      <c r="D152" s="5" t="s">
        <v>84</v>
      </c>
      <c r="E152" s="5">
        <v>179</v>
      </c>
      <c r="F152" s="5" t="s">
        <v>291</v>
      </c>
      <c r="G152" s="5" t="s">
        <v>291</v>
      </c>
      <c r="H152" s="5" t="s">
        <v>225</v>
      </c>
      <c r="I152" s="5" t="s">
        <v>607</v>
      </c>
      <c r="J152" s="5" t="s">
        <v>387</v>
      </c>
      <c r="K152" s="5" t="s">
        <v>628</v>
      </c>
      <c r="L152" s="5" t="s">
        <v>92</v>
      </c>
      <c r="M152" s="5">
        <v>13546</v>
      </c>
      <c r="N152" s="5" t="s">
        <v>212</v>
      </c>
      <c r="O152" s="5">
        <v>10991.49</v>
      </c>
      <c r="P152" s="5"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5" t="s">
        <v>213</v>
      </c>
      <c r="AE152" s="3">
        <v>46203</v>
      </c>
    </row>
    <row r="153" spans="1:31" x14ac:dyDescent="0.25">
      <c r="A153" s="5">
        <v>2026</v>
      </c>
      <c r="B153" s="3">
        <v>46113</v>
      </c>
      <c r="C153" s="3">
        <v>46203</v>
      </c>
      <c r="D153" s="5" t="s">
        <v>84</v>
      </c>
      <c r="E153" s="5">
        <v>179</v>
      </c>
      <c r="F153" s="5" t="s">
        <v>291</v>
      </c>
      <c r="G153" s="5" t="s">
        <v>291</v>
      </c>
      <c r="H153" s="5" t="s">
        <v>225</v>
      </c>
      <c r="I153" s="5" t="s">
        <v>629</v>
      </c>
      <c r="J153" s="5" t="s">
        <v>387</v>
      </c>
      <c r="K153" s="5" t="s">
        <v>630</v>
      </c>
      <c r="L153" s="5" t="s">
        <v>92</v>
      </c>
      <c r="M153" s="5">
        <v>13546</v>
      </c>
      <c r="N153" s="5" t="s">
        <v>212</v>
      </c>
      <c r="O153" s="5">
        <v>10991.49</v>
      </c>
      <c r="P153" s="5"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5" t="s">
        <v>213</v>
      </c>
      <c r="AE153" s="3">
        <v>46203</v>
      </c>
    </row>
    <row r="154" spans="1:31" x14ac:dyDescent="0.25">
      <c r="A154" s="5">
        <v>2026</v>
      </c>
      <c r="B154" s="3">
        <v>46113</v>
      </c>
      <c r="C154" s="3">
        <v>46203</v>
      </c>
      <c r="D154" s="5" t="s">
        <v>84</v>
      </c>
      <c r="E154" s="5">
        <v>179</v>
      </c>
      <c r="F154" s="5" t="s">
        <v>294</v>
      </c>
      <c r="G154" s="5" t="s">
        <v>294</v>
      </c>
      <c r="H154" s="5" t="s">
        <v>225</v>
      </c>
      <c r="I154" s="5" t="s">
        <v>631</v>
      </c>
      <c r="J154" s="5" t="s">
        <v>387</v>
      </c>
      <c r="K154" s="5" t="s">
        <v>394</v>
      </c>
      <c r="L154" s="5" t="s">
        <v>92</v>
      </c>
      <c r="M154" s="5">
        <v>12475</v>
      </c>
      <c r="N154" s="5" t="s">
        <v>212</v>
      </c>
      <c r="O154" s="5">
        <v>10232.27</v>
      </c>
      <c r="P154" s="5"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5" t="s">
        <v>213</v>
      </c>
      <c r="AE154" s="3">
        <v>46203</v>
      </c>
    </row>
    <row r="155" spans="1:31" x14ac:dyDescent="0.25">
      <c r="A155" s="5">
        <v>2026</v>
      </c>
      <c r="B155" s="3">
        <v>46113</v>
      </c>
      <c r="C155" s="3">
        <v>46203</v>
      </c>
      <c r="D155" s="5" t="s">
        <v>84</v>
      </c>
      <c r="E155" s="5">
        <v>179</v>
      </c>
      <c r="F155" s="5" t="s">
        <v>291</v>
      </c>
      <c r="G155" s="5" t="s">
        <v>291</v>
      </c>
      <c r="H155" s="5" t="s">
        <v>225</v>
      </c>
      <c r="I155" s="5" t="s">
        <v>632</v>
      </c>
      <c r="J155" s="5" t="s">
        <v>633</v>
      </c>
      <c r="K155" s="5" t="s">
        <v>385</v>
      </c>
      <c r="L155" s="5" t="s">
        <v>91</v>
      </c>
      <c r="M155" s="5">
        <v>12475</v>
      </c>
      <c r="N155" s="5" t="s">
        <v>212</v>
      </c>
      <c r="O155" s="5">
        <v>10232.27</v>
      </c>
      <c r="P155" s="5"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5" t="s">
        <v>213</v>
      </c>
      <c r="AE155" s="3">
        <v>46203</v>
      </c>
    </row>
    <row r="156" spans="1:31" x14ac:dyDescent="0.25">
      <c r="A156" s="5">
        <v>2026</v>
      </c>
      <c r="B156" s="3">
        <v>46113</v>
      </c>
      <c r="C156" s="3">
        <v>46203</v>
      </c>
      <c r="D156" s="5" t="s">
        <v>84</v>
      </c>
      <c r="E156" s="5">
        <v>179</v>
      </c>
      <c r="F156" s="5" t="s">
        <v>291</v>
      </c>
      <c r="G156" s="5" t="s">
        <v>291</v>
      </c>
      <c r="H156" s="5" t="s">
        <v>225</v>
      </c>
      <c r="I156" s="5" t="s">
        <v>634</v>
      </c>
      <c r="J156" s="5" t="s">
        <v>373</v>
      </c>
      <c r="K156" s="5" t="s">
        <v>635</v>
      </c>
      <c r="L156" s="5" t="s">
        <v>92</v>
      </c>
      <c r="M156" s="5">
        <v>13546</v>
      </c>
      <c r="N156" s="5" t="s">
        <v>212</v>
      </c>
      <c r="O156" s="5">
        <v>10991.49</v>
      </c>
      <c r="P156" s="5"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5" t="s">
        <v>213</v>
      </c>
      <c r="AE156" s="3">
        <v>46203</v>
      </c>
    </row>
    <row r="157" spans="1:31" x14ac:dyDescent="0.25">
      <c r="A157" s="5">
        <v>2026</v>
      </c>
      <c r="B157" s="3">
        <v>46113</v>
      </c>
      <c r="C157" s="3">
        <v>46203</v>
      </c>
      <c r="D157" s="5" t="s">
        <v>84</v>
      </c>
      <c r="E157" s="5">
        <v>179</v>
      </c>
      <c r="F157" s="5" t="s">
        <v>291</v>
      </c>
      <c r="G157" s="5" t="s">
        <v>291</v>
      </c>
      <c r="H157" s="5" t="s">
        <v>225</v>
      </c>
      <c r="I157" s="5" t="s">
        <v>636</v>
      </c>
      <c r="J157" s="5" t="s">
        <v>330</v>
      </c>
      <c r="K157" s="5" t="s">
        <v>343</v>
      </c>
      <c r="L157" s="5" t="s">
        <v>92</v>
      </c>
      <c r="M157" s="5">
        <v>13546</v>
      </c>
      <c r="N157" s="5" t="s">
        <v>212</v>
      </c>
      <c r="O157" s="5">
        <v>10991.49</v>
      </c>
      <c r="P157" s="5"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5" t="s">
        <v>213</v>
      </c>
      <c r="AE157" s="3">
        <v>46203</v>
      </c>
    </row>
    <row r="158" spans="1:31" x14ac:dyDescent="0.25">
      <c r="A158" s="5">
        <v>2026</v>
      </c>
      <c r="B158" s="3">
        <v>46113</v>
      </c>
      <c r="C158" s="3">
        <v>46203</v>
      </c>
      <c r="D158" s="5" t="s">
        <v>84</v>
      </c>
      <c r="E158" s="5">
        <v>179</v>
      </c>
      <c r="F158" s="5" t="s">
        <v>294</v>
      </c>
      <c r="G158" s="5" t="s">
        <v>294</v>
      </c>
      <c r="H158" s="5" t="s">
        <v>225</v>
      </c>
      <c r="I158" s="5" t="s">
        <v>637</v>
      </c>
      <c r="J158" s="5" t="s">
        <v>638</v>
      </c>
      <c r="K158" s="5" t="s">
        <v>362</v>
      </c>
      <c r="L158" s="5" t="s">
        <v>92</v>
      </c>
      <c r="M158" s="5">
        <v>13546</v>
      </c>
      <c r="N158" s="5" t="s">
        <v>212</v>
      </c>
      <c r="O158" s="5">
        <v>10991.49</v>
      </c>
      <c r="P158" s="5"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5" t="s">
        <v>213</v>
      </c>
      <c r="AE158" s="3">
        <v>46203</v>
      </c>
    </row>
    <row r="159" spans="1:31" x14ac:dyDescent="0.25">
      <c r="A159" s="5">
        <v>2026</v>
      </c>
      <c r="B159" s="3">
        <v>46113</v>
      </c>
      <c r="C159" s="3">
        <v>46203</v>
      </c>
      <c r="D159" s="5" t="s">
        <v>84</v>
      </c>
      <c r="E159" s="5">
        <v>179</v>
      </c>
      <c r="F159" s="5" t="s">
        <v>291</v>
      </c>
      <c r="G159" s="5" t="s">
        <v>291</v>
      </c>
      <c r="H159" s="5" t="s">
        <v>225</v>
      </c>
      <c r="I159" s="5" t="s">
        <v>639</v>
      </c>
      <c r="J159" s="5" t="s">
        <v>370</v>
      </c>
      <c r="K159" s="5" t="s">
        <v>640</v>
      </c>
      <c r="L159" s="5" t="s">
        <v>92</v>
      </c>
      <c r="M159" s="5">
        <v>13546</v>
      </c>
      <c r="N159" s="5" t="s">
        <v>212</v>
      </c>
      <c r="O159" s="5">
        <v>10991.49</v>
      </c>
      <c r="P159" s="5"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5" t="s">
        <v>213</v>
      </c>
      <c r="AE159" s="3">
        <v>46203</v>
      </c>
    </row>
    <row r="160" spans="1:31" x14ac:dyDescent="0.25">
      <c r="A160" s="5">
        <v>2026</v>
      </c>
      <c r="B160" s="3">
        <v>46113</v>
      </c>
      <c r="C160" s="3">
        <v>46203</v>
      </c>
      <c r="D160" s="5" t="s">
        <v>84</v>
      </c>
      <c r="E160" s="5">
        <v>179</v>
      </c>
      <c r="F160" s="5" t="s">
        <v>292</v>
      </c>
      <c r="G160" s="5" t="s">
        <v>292</v>
      </c>
      <c r="H160" s="5" t="s">
        <v>225</v>
      </c>
      <c r="I160" s="5" t="s">
        <v>641</v>
      </c>
      <c r="J160" s="5" t="s">
        <v>642</v>
      </c>
      <c r="K160" s="5" t="s">
        <v>643</v>
      </c>
      <c r="L160" s="5" t="s">
        <v>91</v>
      </c>
      <c r="M160" s="5">
        <v>13546</v>
      </c>
      <c r="N160" s="5" t="s">
        <v>212</v>
      </c>
      <c r="O160" s="5">
        <v>10991.49</v>
      </c>
      <c r="P160" s="5"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5" t="s">
        <v>213</v>
      </c>
      <c r="AE160" s="3">
        <v>46203</v>
      </c>
    </row>
    <row r="161" spans="1:31" x14ac:dyDescent="0.25">
      <c r="A161" s="5">
        <v>2026</v>
      </c>
      <c r="B161" s="3">
        <v>46113</v>
      </c>
      <c r="C161" s="3">
        <v>46203</v>
      </c>
      <c r="D161" s="5" t="s">
        <v>84</v>
      </c>
      <c r="E161" s="5">
        <v>179</v>
      </c>
      <c r="F161" s="5" t="s">
        <v>291</v>
      </c>
      <c r="G161" s="5" t="s">
        <v>291</v>
      </c>
      <c r="H161" s="5" t="s">
        <v>225</v>
      </c>
      <c r="I161" s="5" t="s">
        <v>443</v>
      </c>
      <c r="J161" s="5" t="s">
        <v>644</v>
      </c>
      <c r="K161" s="5" t="s">
        <v>645</v>
      </c>
      <c r="L161" s="5" t="s">
        <v>91</v>
      </c>
      <c r="M161" s="5">
        <v>13546</v>
      </c>
      <c r="N161" s="5" t="s">
        <v>212</v>
      </c>
      <c r="O161" s="5">
        <v>10991.49</v>
      </c>
      <c r="P161" s="5"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5" t="s">
        <v>213</v>
      </c>
      <c r="AE161" s="3">
        <v>46203</v>
      </c>
    </row>
    <row r="162" spans="1:31" x14ac:dyDescent="0.25">
      <c r="A162" s="5">
        <v>2026</v>
      </c>
      <c r="B162" s="3">
        <v>46113</v>
      </c>
      <c r="C162" s="3">
        <v>46203</v>
      </c>
      <c r="D162" s="5" t="s">
        <v>84</v>
      </c>
      <c r="E162" s="5">
        <v>179</v>
      </c>
      <c r="F162" s="5" t="s">
        <v>291</v>
      </c>
      <c r="G162" s="5" t="s">
        <v>291</v>
      </c>
      <c r="H162" s="5" t="s">
        <v>225</v>
      </c>
      <c r="I162" s="5" t="s">
        <v>646</v>
      </c>
      <c r="J162" s="5" t="s">
        <v>647</v>
      </c>
      <c r="K162" s="5" t="s">
        <v>648</v>
      </c>
      <c r="L162" s="5" t="s">
        <v>92</v>
      </c>
      <c r="M162" s="5">
        <v>13546</v>
      </c>
      <c r="N162" s="5" t="s">
        <v>212</v>
      </c>
      <c r="O162" s="5">
        <v>10991.49</v>
      </c>
      <c r="P162" s="5"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5" t="s">
        <v>213</v>
      </c>
      <c r="AE162" s="3">
        <v>46203</v>
      </c>
    </row>
    <row r="163" spans="1:31" x14ac:dyDescent="0.25">
      <c r="A163" s="5">
        <v>2026</v>
      </c>
      <c r="B163" s="3">
        <v>46113</v>
      </c>
      <c r="C163" s="3">
        <v>46203</v>
      </c>
      <c r="D163" s="5" t="s">
        <v>84</v>
      </c>
      <c r="E163" s="5">
        <v>179</v>
      </c>
      <c r="F163" s="5" t="s">
        <v>291</v>
      </c>
      <c r="G163" s="5" t="s">
        <v>291</v>
      </c>
      <c r="H163" s="5" t="s">
        <v>225</v>
      </c>
      <c r="I163" s="5" t="s">
        <v>649</v>
      </c>
      <c r="J163" s="5" t="s">
        <v>650</v>
      </c>
      <c r="K163" s="5" t="s">
        <v>413</v>
      </c>
      <c r="L163" s="5" t="s">
        <v>92</v>
      </c>
      <c r="M163" s="5">
        <v>13546</v>
      </c>
      <c r="N163" s="5" t="s">
        <v>212</v>
      </c>
      <c r="O163" s="5">
        <v>10991.49</v>
      </c>
      <c r="P163" s="5"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5" t="s">
        <v>213</v>
      </c>
      <c r="AE163" s="3">
        <v>46203</v>
      </c>
    </row>
    <row r="164" spans="1:31" x14ac:dyDescent="0.25">
      <c r="A164" s="5">
        <v>2026</v>
      </c>
      <c r="B164" s="3">
        <v>46113</v>
      </c>
      <c r="C164" s="3">
        <v>46203</v>
      </c>
      <c r="D164" s="5" t="s">
        <v>84</v>
      </c>
      <c r="E164" s="5">
        <v>179</v>
      </c>
      <c r="F164" s="5" t="s">
        <v>296</v>
      </c>
      <c r="G164" s="5" t="s">
        <v>296</v>
      </c>
      <c r="H164" s="5" t="s">
        <v>225</v>
      </c>
      <c r="I164" s="5" t="s">
        <v>651</v>
      </c>
      <c r="J164" s="5" t="s">
        <v>487</v>
      </c>
      <c r="K164" s="5" t="s">
        <v>652</v>
      </c>
      <c r="L164" s="5" t="s">
        <v>92</v>
      </c>
      <c r="M164" s="5">
        <v>13546</v>
      </c>
      <c r="N164" s="5" t="s">
        <v>212</v>
      </c>
      <c r="O164" s="5">
        <v>10991.49</v>
      </c>
      <c r="P164" s="5"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5" t="s">
        <v>213</v>
      </c>
      <c r="AE164" s="3">
        <v>46203</v>
      </c>
    </row>
    <row r="165" spans="1:31" x14ac:dyDescent="0.25">
      <c r="A165" s="5">
        <v>2026</v>
      </c>
      <c r="B165" s="3">
        <v>46113</v>
      </c>
      <c r="C165" s="3">
        <v>46203</v>
      </c>
      <c r="D165" s="5" t="s">
        <v>84</v>
      </c>
      <c r="E165" s="5">
        <v>179</v>
      </c>
      <c r="F165" s="5" t="s">
        <v>297</v>
      </c>
      <c r="G165" s="5" t="s">
        <v>297</v>
      </c>
      <c r="H165" s="5" t="s">
        <v>225</v>
      </c>
      <c r="I165" s="5" t="s">
        <v>653</v>
      </c>
      <c r="J165" s="5" t="s">
        <v>487</v>
      </c>
      <c r="K165" s="5" t="s">
        <v>487</v>
      </c>
      <c r="L165" s="5" t="s">
        <v>91</v>
      </c>
      <c r="M165" s="5">
        <v>12475</v>
      </c>
      <c r="N165" s="5" t="s">
        <v>212</v>
      </c>
      <c r="O165" s="5">
        <v>10232.27</v>
      </c>
      <c r="P165" s="5"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5" t="s">
        <v>213</v>
      </c>
      <c r="AE165" s="3">
        <v>46203</v>
      </c>
    </row>
    <row r="166" spans="1:31" x14ac:dyDescent="0.25">
      <c r="A166" s="5">
        <v>2026</v>
      </c>
      <c r="B166" s="3">
        <v>46113</v>
      </c>
      <c r="C166" s="3">
        <v>46203</v>
      </c>
      <c r="D166" s="5" t="s">
        <v>84</v>
      </c>
      <c r="E166" s="5">
        <v>179</v>
      </c>
      <c r="F166" s="5" t="s">
        <v>291</v>
      </c>
      <c r="G166" s="5" t="s">
        <v>291</v>
      </c>
      <c r="H166" s="5" t="s">
        <v>225</v>
      </c>
      <c r="I166" s="5" t="s">
        <v>377</v>
      </c>
      <c r="J166" s="5" t="s">
        <v>654</v>
      </c>
      <c r="K166" s="5" t="s">
        <v>375</v>
      </c>
      <c r="L166" s="5" t="s">
        <v>92</v>
      </c>
      <c r="M166" s="5">
        <v>13546</v>
      </c>
      <c r="N166" s="5" t="s">
        <v>212</v>
      </c>
      <c r="O166" s="5">
        <v>10991.49</v>
      </c>
      <c r="P166" s="5"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5" t="s">
        <v>213</v>
      </c>
      <c r="AE166" s="3">
        <v>46203</v>
      </c>
    </row>
    <row r="167" spans="1:31" x14ac:dyDescent="0.25">
      <c r="A167" s="5">
        <v>2026</v>
      </c>
      <c r="B167" s="3">
        <v>46113</v>
      </c>
      <c r="C167" s="3">
        <v>46203</v>
      </c>
      <c r="D167" s="5" t="s">
        <v>84</v>
      </c>
      <c r="E167" s="5">
        <v>179</v>
      </c>
      <c r="F167" s="5" t="s">
        <v>292</v>
      </c>
      <c r="G167" s="5" t="s">
        <v>292</v>
      </c>
      <c r="H167" s="5" t="s">
        <v>225</v>
      </c>
      <c r="I167" s="5" t="s">
        <v>655</v>
      </c>
      <c r="J167" s="5" t="s">
        <v>563</v>
      </c>
      <c r="K167" s="5" t="s">
        <v>337</v>
      </c>
      <c r="L167" s="5" t="s">
        <v>91</v>
      </c>
      <c r="M167" s="5">
        <v>13546</v>
      </c>
      <c r="N167" s="5" t="s">
        <v>212</v>
      </c>
      <c r="O167" s="5">
        <v>10991.49</v>
      </c>
      <c r="P167" s="5"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5" t="s">
        <v>213</v>
      </c>
      <c r="AE167" s="3">
        <v>46203</v>
      </c>
    </row>
    <row r="168" spans="1:31" x14ac:dyDescent="0.25">
      <c r="A168" s="5">
        <v>2026</v>
      </c>
      <c r="B168" s="3">
        <v>46113</v>
      </c>
      <c r="C168" s="3">
        <v>46203</v>
      </c>
      <c r="D168" s="5" t="s">
        <v>84</v>
      </c>
      <c r="E168" s="5">
        <v>179</v>
      </c>
      <c r="F168" s="5" t="s">
        <v>291</v>
      </c>
      <c r="G168" s="5" t="s">
        <v>291</v>
      </c>
      <c r="H168" s="5" t="s">
        <v>225</v>
      </c>
      <c r="I168" s="5" t="s">
        <v>469</v>
      </c>
      <c r="J168" s="5" t="s">
        <v>563</v>
      </c>
      <c r="K168" s="5" t="s">
        <v>656</v>
      </c>
      <c r="L168" s="5" t="s">
        <v>91</v>
      </c>
      <c r="M168" s="5">
        <v>13546</v>
      </c>
      <c r="N168" s="5" t="s">
        <v>212</v>
      </c>
      <c r="O168" s="5">
        <v>10991.49</v>
      </c>
      <c r="P168" s="5"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5" t="s">
        <v>213</v>
      </c>
      <c r="AE168" s="3">
        <v>46203</v>
      </c>
    </row>
    <row r="169" spans="1:31" x14ac:dyDescent="0.25">
      <c r="A169" s="5">
        <v>2026</v>
      </c>
      <c r="B169" s="3">
        <v>46113</v>
      </c>
      <c r="C169" s="3">
        <v>46203</v>
      </c>
      <c r="D169" s="5" t="s">
        <v>84</v>
      </c>
      <c r="E169" s="5">
        <v>179</v>
      </c>
      <c r="F169" s="5" t="s">
        <v>291</v>
      </c>
      <c r="G169" s="5" t="s">
        <v>291</v>
      </c>
      <c r="H169" s="5" t="s">
        <v>225</v>
      </c>
      <c r="I169" s="5" t="s">
        <v>657</v>
      </c>
      <c r="J169" s="5" t="s">
        <v>658</v>
      </c>
      <c r="K169" s="5" t="s">
        <v>340</v>
      </c>
      <c r="L169" s="5" t="s">
        <v>92</v>
      </c>
      <c r="M169" s="5">
        <v>13546</v>
      </c>
      <c r="N169" s="5" t="s">
        <v>212</v>
      </c>
      <c r="O169" s="5">
        <v>10991.49</v>
      </c>
      <c r="P169" s="5"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5" t="s">
        <v>213</v>
      </c>
      <c r="AE169" s="3">
        <v>46203</v>
      </c>
    </row>
    <row r="170" spans="1:31" x14ac:dyDescent="0.25">
      <c r="A170" s="5">
        <v>2026</v>
      </c>
      <c r="B170" s="3">
        <v>46113</v>
      </c>
      <c r="C170" s="3">
        <v>46203</v>
      </c>
      <c r="D170" s="5" t="s">
        <v>84</v>
      </c>
      <c r="E170" s="5">
        <v>179</v>
      </c>
      <c r="F170" s="5" t="s">
        <v>291</v>
      </c>
      <c r="G170" s="5" t="s">
        <v>291</v>
      </c>
      <c r="H170" s="5" t="s">
        <v>225</v>
      </c>
      <c r="I170" s="5" t="s">
        <v>659</v>
      </c>
      <c r="J170" s="5" t="s">
        <v>660</v>
      </c>
      <c r="K170" s="5" t="s">
        <v>340</v>
      </c>
      <c r="L170" s="5" t="s">
        <v>91</v>
      </c>
      <c r="M170" s="5">
        <v>13546</v>
      </c>
      <c r="N170" s="5" t="s">
        <v>212</v>
      </c>
      <c r="O170" s="5">
        <v>10991.49</v>
      </c>
      <c r="P170" s="5"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5" t="s">
        <v>213</v>
      </c>
      <c r="AE170" s="3">
        <v>46203</v>
      </c>
    </row>
    <row r="171" spans="1:31" x14ac:dyDescent="0.25">
      <c r="A171" s="5">
        <v>2026</v>
      </c>
      <c r="B171" s="3">
        <v>46113</v>
      </c>
      <c r="C171" s="3">
        <v>46203</v>
      </c>
      <c r="D171" s="5" t="s">
        <v>84</v>
      </c>
      <c r="E171" s="5">
        <v>179</v>
      </c>
      <c r="F171" s="5" t="s">
        <v>292</v>
      </c>
      <c r="G171" s="5" t="s">
        <v>292</v>
      </c>
      <c r="H171" s="5" t="s">
        <v>225</v>
      </c>
      <c r="I171" s="5" t="s">
        <v>661</v>
      </c>
      <c r="J171" s="5" t="s">
        <v>662</v>
      </c>
      <c r="K171" s="5" t="s">
        <v>663</v>
      </c>
      <c r="L171" s="5" t="s">
        <v>92</v>
      </c>
      <c r="M171" s="5">
        <v>12475</v>
      </c>
      <c r="N171" s="5" t="s">
        <v>212</v>
      </c>
      <c r="O171" s="5">
        <v>10232.27</v>
      </c>
      <c r="P171" s="5"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5" t="s">
        <v>213</v>
      </c>
      <c r="AE171" s="3">
        <v>46203</v>
      </c>
    </row>
    <row r="172" spans="1:31" x14ac:dyDescent="0.25">
      <c r="A172" s="5">
        <v>2026</v>
      </c>
      <c r="B172" s="3">
        <v>46113</v>
      </c>
      <c r="C172" s="3">
        <v>46203</v>
      </c>
      <c r="D172" s="5" t="s">
        <v>84</v>
      </c>
      <c r="E172" s="5">
        <v>179</v>
      </c>
      <c r="F172" s="5" t="s">
        <v>292</v>
      </c>
      <c r="G172" s="5" t="s">
        <v>292</v>
      </c>
      <c r="H172" s="5" t="s">
        <v>225</v>
      </c>
      <c r="I172" s="5" t="s">
        <v>664</v>
      </c>
      <c r="J172" s="5" t="s">
        <v>662</v>
      </c>
      <c r="K172" s="5" t="s">
        <v>452</v>
      </c>
      <c r="L172" s="5" t="s">
        <v>91</v>
      </c>
      <c r="M172" s="5">
        <v>13546</v>
      </c>
      <c r="N172" s="5" t="s">
        <v>212</v>
      </c>
      <c r="O172" s="5">
        <v>10991.49</v>
      </c>
      <c r="P172" s="5"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5" t="s">
        <v>213</v>
      </c>
      <c r="AE172" s="3">
        <v>46203</v>
      </c>
    </row>
    <row r="173" spans="1:31" x14ac:dyDescent="0.25">
      <c r="A173" s="5">
        <v>2026</v>
      </c>
      <c r="B173" s="3">
        <v>46113</v>
      </c>
      <c r="C173" s="3">
        <v>46203</v>
      </c>
      <c r="D173" s="5" t="s">
        <v>84</v>
      </c>
      <c r="E173" s="5">
        <v>179</v>
      </c>
      <c r="F173" s="5" t="s">
        <v>297</v>
      </c>
      <c r="G173" s="5" t="s">
        <v>297</v>
      </c>
      <c r="H173" s="5" t="s">
        <v>225</v>
      </c>
      <c r="I173" s="5" t="s">
        <v>665</v>
      </c>
      <c r="J173" s="5" t="s">
        <v>497</v>
      </c>
      <c r="K173" s="5" t="s">
        <v>497</v>
      </c>
      <c r="L173" s="5" t="s">
        <v>92</v>
      </c>
      <c r="M173" s="5">
        <v>12475</v>
      </c>
      <c r="N173" s="5" t="s">
        <v>212</v>
      </c>
      <c r="O173" s="5">
        <v>10232.27</v>
      </c>
      <c r="P173" s="5"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5" t="s">
        <v>213</v>
      </c>
      <c r="AE173" s="3">
        <v>46203</v>
      </c>
    </row>
    <row r="174" spans="1:31" x14ac:dyDescent="0.25">
      <c r="A174" s="5">
        <v>2026</v>
      </c>
      <c r="B174" s="3">
        <v>46113</v>
      </c>
      <c r="C174" s="3">
        <v>46203</v>
      </c>
      <c r="D174" s="5" t="s">
        <v>84</v>
      </c>
      <c r="E174" s="5">
        <v>179</v>
      </c>
      <c r="F174" s="5" t="s">
        <v>282</v>
      </c>
      <c r="G174" s="5" t="s">
        <v>282</v>
      </c>
      <c r="H174" s="5" t="s">
        <v>225</v>
      </c>
      <c r="I174" s="5" t="s">
        <v>666</v>
      </c>
      <c r="J174" s="5" t="s">
        <v>667</v>
      </c>
      <c r="K174" s="5" t="s">
        <v>522</v>
      </c>
      <c r="L174" s="5" t="s">
        <v>92</v>
      </c>
      <c r="M174" s="5">
        <v>12475</v>
      </c>
      <c r="N174" s="5" t="s">
        <v>212</v>
      </c>
      <c r="O174" s="5">
        <v>10232.27</v>
      </c>
      <c r="P174" s="5"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5" t="s">
        <v>213</v>
      </c>
      <c r="AE174" s="3">
        <v>46203</v>
      </c>
    </row>
    <row r="175" spans="1:31" x14ac:dyDescent="0.25">
      <c r="A175" s="5">
        <v>2026</v>
      </c>
      <c r="B175" s="3">
        <v>46113</v>
      </c>
      <c r="C175" s="3">
        <v>46203</v>
      </c>
      <c r="D175" s="5" t="s">
        <v>84</v>
      </c>
      <c r="E175" s="5">
        <v>179</v>
      </c>
      <c r="F175" s="5" t="s">
        <v>291</v>
      </c>
      <c r="G175" s="5" t="s">
        <v>291</v>
      </c>
      <c r="H175" s="5" t="s">
        <v>225</v>
      </c>
      <c r="I175" s="5" t="s">
        <v>668</v>
      </c>
      <c r="J175" s="5" t="s">
        <v>413</v>
      </c>
      <c r="K175" s="5" t="s">
        <v>669</v>
      </c>
      <c r="L175" s="5" t="s">
        <v>92</v>
      </c>
      <c r="M175" s="5">
        <v>13546</v>
      </c>
      <c r="N175" s="5" t="s">
        <v>212</v>
      </c>
      <c r="O175" s="5">
        <v>10991.49</v>
      </c>
      <c r="P175" s="5"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5" t="s">
        <v>213</v>
      </c>
      <c r="AE175" s="3">
        <v>46203</v>
      </c>
    </row>
    <row r="176" spans="1:31" x14ac:dyDescent="0.25">
      <c r="A176" s="5">
        <v>2026</v>
      </c>
      <c r="B176" s="3">
        <v>46113</v>
      </c>
      <c r="C176" s="3">
        <v>46203</v>
      </c>
      <c r="D176" s="5" t="s">
        <v>84</v>
      </c>
      <c r="E176" s="5">
        <v>179</v>
      </c>
      <c r="F176" s="5" t="s">
        <v>291</v>
      </c>
      <c r="G176" s="5" t="s">
        <v>291</v>
      </c>
      <c r="H176" s="5" t="s">
        <v>225</v>
      </c>
      <c r="I176" s="5" t="s">
        <v>670</v>
      </c>
      <c r="J176" s="5" t="s">
        <v>671</v>
      </c>
      <c r="K176" s="5" t="s">
        <v>672</v>
      </c>
      <c r="L176" s="5" t="s">
        <v>91</v>
      </c>
      <c r="M176" s="5">
        <v>13546</v>
      </c>
      <c r="N176" s="5" t="s">
        <v>212</v>
      </c>
      <c r="O176" s="5">
        <v>10991.49</v>
      </c>
      <c r="P176" s="5"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5" t="s">
        <v>213</v>
      </c>
      <c r="AE176" s="3">
        <v>46203</v>
      </c>
    </row>
    <row r="177" spans="1:31" x14ac:dyDescent="0.25">
      <c r="A177" s="5">
        <v>2026</v>
      </c>
      <c r="B177" s="3">
        <v>46113</v>
      </c>
      <c r="C177" s="3">
        <v>46203</v>
      </c>
      <c r="D177" s="5" t="s">
        <v>84</v>
      </c>
      <c r="E177" s="5">
        <v>179</v>
      </c>
      <c r="F177" s="5" t="s">
        <v>292</v>
      </c>
      <c r="G177" s="5" t="s">
        <v>292</v>
      </c>
      <c r="H177" s="5" t="s">
        <v>225</v>
      </c>
      <c r="I177" s="5" t="s">
        <v>641</v>
      </c>
      <c r="J177" s="5" t="s">
        <v>510</v>
      </c>
      <c r="K177" s="5" t="s">
        <v>503</v>
      </c>
      <c r="L177" s="5" t="s">
        <v>91</v>
      </c>
      <c r="M177" s="5">
        <v>13546</v>
      </c>
      <c r="N177" s="5" t="s">
        <v>212</v>
      </c>
      <c r="O177" s="5">
        <v>10991.49</v>
      </c>
      <c r="P177" s="5"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5" t="s">
        <v>213</v>
      </c>
      <c r="AE177" s="3">
        <v>46203</v>
      </c>
    </row>
    <row r="178" spans="1:31" x14ac:dyDescent="0.25">
      <c r="A178" s="5">
        <v>2026</v>
      </c>
      <c r="B178" s="3">
        <v>46113</v>
      </c>
      <c r="C178" s="3">
        <v>46203</v>
      </c>
      <c r="D178" s="5" t="s">
        <v>84</v>
      </c>
      <c r="E178" s="5">
        <v>179</v>
      </c>
      <c r="F178" s="5" t="s">
        <v>291</v>
      </c>
      <c r="G178" s="5" t="s">
        <v>291</v>
      </c>
      <c r="H178" s="5" t="s">
        <v>225</v>
      </c>
      <c r="I178" s="5" t="s">
        <v>673</v>
      </c>
      <c r="J178" s="5" t="s">
        <v>436</v>
      </c>
      <c r="K178" s="5" t="s">
        <v>674</v>
      </c>
      <c r="L178" s="5" t="s">
        <v>91</v>
      </c>
      <c r="M178" s="5">
        <v>13546</v>
      </c>
      <c r="N178" s="5" t="s">
        <v>212</v>
      </c>
      <c r="O178" s="5">
        <v>10991.49</v>
      </c>
      <c r="P178" s="5"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5" t="s">
        <v>213</v>
      </c>
      <c r="AE178" s="3">
        <v>46203</v>
      </c>
    </row>
    <row r="179" spans="1:31" x14ac:dyDescent="0.25">
      <c r="A179" s="5">
        <v>2026</v>
      </c>
      <c r="B179" s="3">
        <v>46113</v>
      </c>
      <c r="C179" s="3">
        <v>46203</v>
      </c>
      <c r="D179" s="5" t="s">
        <v>84</v>
      </c>
      <c r="E179" s="5">
        <v>179</v>
      </c>
      <c r="F179" s="5" t="s">
        <v>294</v>
      </c>
      <c r="G179" s="5" t="s">
        <v>294</v>
      </c>
      <c r="H179" s="5" t="s">
        <v>225</v>
      </c>
      <c r="I179" s="5" t="s">
        <v>636</v>
      </c>
      <c r="J179" s="5" t="s">
        <v>675</v>
      </c>
      <c r="K179" s="5" t="s">
        <v>676</v>
      </c>
      <c r="L179" s="5" t="s">
        <v>92</v>
      </c>
      <c r="M179" s="5">
        <v>13546</v>
      </c>
      <c r="N179" s="5" t="s">
        <v>212</v>
      </c>
      <c r="O179" s="5">
        <v>10991.49</v>
      </c>
      <c r="P179" s="5"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5" t="s">
        <v>213</v>
      </c>
      <c r="AE179" s="3">
        <v>46203</v>
      </c>
    </row>
    <row r="180" spans="1:31" x14ac:dyDescent="0.25">
      <c r="A180" s="5">
        <v>2026</v>
      </c>
      <c r="B180" s="3">
        <v>46113</v>
      </c>
      <c r="C180" s="3">
        <v>46203</v>
      </c>
      <c r="D180" s="5" t="s">
        <v>84</v>
      </c>
      <c r="E180" s="5">
        <v>179</v>
      </c>
      <c r="F180" s="5" t="s">
        <v>291</v>
      </c>
      <c r="G180" s="5" t="s">
        <v>291</v>
      </c>
      <c r="H180" s="5" t="s">
        <v>225</v>
      </c>
      <c r="I180" s="5" t="s">
        <v>677</v>
      </c>
      <c r="J180" s="5" t="s">
        <v>331</v>
      </c>
      <c r="K180" s="5" t="s">
        <v>678</v>
      </c>
      <c r="L180" s="5" t="s">
        <v>91</v>
      </c>
      <c r="M180" s="5">
        <v>13546</v>
      </c>
      <c r="N180" s="5" t="s">
        <v>212</v>
      </c>
      <c r="O180" s="5">
        <v>10991.49</v>
      </c>
      <c r="P180" s="5"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5" t="s">
        <v>213</v>
      </c>
      <c r="AE180" s="3">
        <v>46203</v>
      </c>
    </row>
    <row r="181" spans="1:31" x14ac:dyDescent="0.25">
      <c r="A181" s="5">
        <v>2026</v>
      </c>
      <c r="B181" s="3">
        <v>46113</v>
      </c>
      <c r="C181" s="3">
        <v>46203</v>
      </c>
      <c r="D181" s="5" t="s">
        <v>84</v>
      </c>
      <c r="E181" s="5">
        <v>179</v>
      </c>
      <c r="F181" s="5" t="s">
        <v>291</v>
      </c>
      <c r="G181" s="5" t="s">
        <v>291</v>
      </c>
      <c r="H181" s="5" t="s">
        <v>225</v>
      </c>
      <c r="I181" s="5" t="s">
        <v>453</v>
      </c>
      <c r="J181" s="5" t="s">
        <v>340</v>
      </c>
      <c r="K181" s="5" t="s">
        <v>387</v>
      </c>
      <c r="L181" s="5" t="s">
        <v>92</v>
      </c>
      <c r="M181" s="5">
        <v>13546</v>
      </c>
      <c r="N181" s="5" t="s">
        <v>212</v>
      </c>
      <c r="O181" s="5">
        <v>10991.49</v>
      </c>
      <c r="P181" s="5"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5" t="s">
        <v>213</v>
      </c>
      <c r="AE181" s="3">
        <v>46203</v>
      </c>
    </row>
    <row r="182" spans="1:31" x14ac:dyDescent="0.25">
      <c r="A182" s="5">
        <v>2026</v>
      </c>
      <c r="B182" s="3">
        <v>46113</v>
      </c>
      <c r="C182" s="3">
        <v>46203</v>
      </c>
      <c r="D182" s="5" t="s">
        <v>84</v>
      </c>
      <c r="E182" s="5">
        <v>179</v>
      </c>
      <c r="F182" s="5" t="s">
        <v>296</v>
      </c>
      <c r="G182" s="5" t="s">
        <v>296</v>
      </c>
      <c r="H182" s="5" t="s">
        <v>225</v>
      </c>
      <c r="I182" s="5" t="s">
        <v>679</v>
      </c>
      <c r="J182" s="5" t="s">
        <v>340</v>
      </c>
      <c r="K182" s="5" t="s">
        <v>680</v>
      </c>
      <c r="L182" s="5" t="s">
        <v>92</v>
      </c>
      <c r="M182" s="5">
        <v>13546</v>
      </c>
      <c r="N182" s="5" t="s">
        <v>212</v>
      </c>
      <c r="O182" s="5">
        <v>10991.49</v>
      </c>
      <c r="P182" s="5"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5" t="s">
        <v>213</v>
      </c>
      <c r="AE182" s="3">
        <v>46203</v>
      </c>
    </row>
    <row r="183" spans="1:31" x14ac:dyDescent="0.25">
      <c r="A183" s="5">
        <v>2026</v>
      </c>
      <c r="B183" s="3">
        <v>46113</v>
      </c>
      <c r="C183" s="3">
        <v>46203</v>
      </c>
      <c r="D183" s="5" t="s">
        <v>84</v>
      </c>
      <c r="E183" s="5">
        <v>179</v>
      </c>
      <c r="F183" s="5" t="s">
        <v>292</v>
      </c>
      <c r="G183" s="5" t="s">
        <v>292</v>
      </c>
      <c r="H183" s="5" t="s">
        <v>225</v>
      </c>
      <c r="I183" s="5" t="s">
        <v>681</v>
      </c>
      <c r="J183" s="5" t="s">
        <v>340</v>
      </c>
      <c r="K183" s="5" t="s">
        <v>682</v>
      </c>
      <c r="L183" s="5" t="s">
        <v>92</v>
      </c>
      <c r="M183" s="5">
        <v>12475</v>
      </c>
      <c r="N183" s="5" t="s">
        <v>212</v>
      </c>
      <c r="O183" s="5">
        <v>10232.27</v>
      </c>
      <c r="P183" s="5"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5" t="s">
        <v>213</v>
      </c>
      <c r="AE183" s="3">
        <v>46203</v>
      </c>
    </row>
    <row r="184" spans="1:31" x14ac:dyDescent="0.25">
      <c r="A184" s="5">
        <v>2026</v>
      </c>
      <c r="B184" s="3">
        <v>46113</v>
      </c>
      <c r="C184" s="3">
        <v>46203</v>
      </c>
      <c r="D184" s="5" t="s">
        <v>84</v>
      </c>
      <c r="E184" s="5">
        <v>179</v>
      </c>
      <c r="F184" s="5" t="s">
        <v>291</v>
      </c>
      <c r="G184" s="5" t="s">
        <v>291</v>
      </c>
      <c r="H184" s="5" t="s">
        <v>225</v>
      </c>
      <c r="I184" s="5" t="s">
        <v>569</v>
      </c>
      <c r="J184" s="5" t="s">
        <v>394</v>
      </c>
      <c r="K184" s="5" t="s">
        <v>436</v>
      </c>
      <c r="L184" s="5" t="s">
        <v>92</v>
      </c>
      <c r="M184" s="5">
        <v>12475</v>
      </c>
      <c r="N184" s="5" t="s">
        <v>212</v>
      </c>
      <c r="O184" s="5">
        <v>10232.27</v>
      </c>
      <c r="P184" s="5"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5" t="s">
        <v>213</v>
      </c>
      <c r="AE184" s="3">
        <v>46203</v>
      </c>
    </row>
    <row r="185" spans="1:31" x14ac:dyDescent="0.25">
      <c r="A185" s="5">
        <v>2026</v>
      </c>
      <c r="B185" s="3">
        <v>46113</v>
      </c>
      <c r="C185" s="3">
        <v>46203</v>
      </c>
      <c r="D185" s="5" t="s">
        <v>84</v>
      </c>
      <c r="E185" s="5">
        <v>179</v>
      </c>
      <c r="F185" s="5" t="s">
        <v>296</v>
      </c>
      <c r="G185" s="5" t="s">
        <v>296</v>
      </c>
      <c r="H185" s="5" t="s">
        <v>225</v>
      </c>
      <c r="I185" s="5" t="s">
        <v>683</v>
      </c>
      <c r="J185" s="5" t="s">
        <v>511</v>
      </c>
      <c r="K185" s="5" t="s">
        <v>684</v>
      </c>
      <c r="L185" s="5" t="s">
        <v>92</v>
      </c>
      <c r="M185" s="5">
        <v>13546</v>
      </c>
      <c r="N185" s="5" t="s">
        <v>212</v>
      </c>
      <c r="O185" s="5">
        <v>10991.49</v>
      </c>
      <c r="P185" s="5"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5" t="s">
        <v>213</v>
      </c>
      <c r="AE185" s="3">
        <v>46203</v>
      </c>
    </row>
    <row r="186" spans="1:31" x14ac:dyDescent="0.25">
      <c r="A186" s="5">
        <v>2026</v>
      </c>
      <c r="B186" s="3">
        <v>46113</v>
      </c>
      <c r="C186" s="3">
        <v>46203</v>
      </c>
      <c r="D186" s="5" t="s">
        <v>84</v>
      </c>
      <c r="E186" s="5">
        <v>179</v>
      </c>
      <c r="F186" s="5" t="s">
        <v>291</v>
      </c>
      <c r="G186" s="5" t="s">
        <v>291</v>
      </c>
      <c r="H186" s="5" t="s">
        <v>225</v>
      </c>
      <c r="I186" s="5" t="s">
        <v>685</v>
      </c>
      <c r="J186" s="5" t="s">
        <v>686</v>
      </c>
      <c r="K186" s="5" t="s">
        <v>392</v>
      </c>
      <c r="L186" s="5" t="s">
        <v>92</v>
      </c>
      <c r="M186" s="5">
        <v>13546</v>
      </c>
      <c r="N186" s="5" t="s">
        <v>212</v>
      </c>
      <c r="O186" s="5">
        <v>10991.49</v>
      </c>
      <c r="P186" s="5"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5" t="s">
        <v>213</v>
      </c>
      <c r="AE186" s="3">
        <v>46203</v>
      </c>
    </row>
    <row r="187" spans="1:31" x14ac:dyDescent="0.25">
      <c r="A187" s="5">
        <v>2026</v>
      </c>
      <c r="B187" s="3">
        <v>46113</v>
      </c>
      <c r="C187" s="3">
        <v>46203</v>
      </c>
      <c r="D187" s="5" t="s">
        <v>84</v>
      </c>
      <c r="E187" s="5">
        <v>179</v>
      </c>
      <c r="F187" s="5" t="s">
        <v>295</v>
      </c>
      <c r="G187" s="5" t="s">
        <v>295</v>
      </c>
      <c r="H187" s="5" t="s">
        <v>225</v>
      </c>
      <c r="I187" s="5" t="s">
        <v>687</v>
      </c>
      <c r="J187" s="5" t="s">
        <v>688</v>
      </c>
      <c r="K187" s="5" t="s">
        <v>689</v>
      </c>
      <c r="L187" s="5" t="s">
        <v>92</v>
      </c>
      <c r="M187" s="5">
        <v>13546</v>
      </c>
      <c r="N187" s="5" t="s">
        <v>212</v>
      </c>
      <c r="O187" s="5">
        <v>10991.49</v>
      </c>
      <c r="P187" s="5"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5" t="s">
        <v>213</v>
      </c>
      <c r="AE187" s="3">
        <v>46203</v>
      </c>
    </row>
    <row r="188" spans="1:31" x14ac:dyDescent="0.25">
      <c r="A188" s="5">
        <v>2026</v>
      </c>
      <c r="B188" s="3">
        <v>46113</v>
      </c>
      <c r="C188" s="3">
        <v>46203</v>
      </c>
      <c r="D188" s="5" t="s">
        <v>84</v>
      </c>
      <c r="E188" s="5">
        <v>179</v>
      </c>
      <c r="F188" s="5" t="s">
        <v>291</v>
      </c>
      <c r="G188" s="5" t="s">
        <v>291</v>
      </c>
      <c r="H188" s="5" t="s">
        <v>225</v>
      </c>
      <c r="I188" s="5" t="s">
        <v>690</v>
      </c>
      <c r="J188" s="5" t="s">
        <v>688</v>
      </c>
      <c r="K188" s="5" t="s">
        <v>635</v>
      </c>
      <c r="L188" s="5" t="s">
        <v>91</v>
      </c>
      <c r="M188" s="5">
        <v>13546</v>
      </c>
      <c r="N188" s="5" t="s">
        <v>212</v>
      </c>
      <c r="O188" s="5">
        <v>10991.49</v>
      </c>
      <c r="P188" s="5"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5" t="s">
        <v>213</v>
      </c>
      <c r="AE188" s="3">
        <v>46203</v>
      </c>
    </row>
    <row r="189" spans="1:31" x14ac:dyDescent="0.25">
      <c r="A189" s="5">
        <v>2026</v>
      </c>
      <c r="B189" s="3">
        <v>46113</v>
      </c>
      <c r="C189" s="3">
        <v>46203</v>
      </c>
      <c r="D189" s="5" t="s">
        <v>84</v>
      </c>
      <c r="E189" s="5">
        <v>179</v>
      </c>
      <c r="F189" s="5" t="s">
        <v>294</v>
      </c>
      <c r="G189" s="5" t="s">
        <v>294</v>
      </c>
      <c r="H189" s="5" t="s">
        <v>225</v>
      </c>
      <c r="I189" s="5" t="s">
        <v>691</v>
      </c>
      <c r="J189" s="5" t="s">
        <v>692</v>
      </c>
      <c r="K189" s="5" t="s">
        <v>463</v>
      </c>
      <c r="L189" s="5" t="s">
        <v>91</v>
      </c>
      <c r="M189" s="5">
        <v>13546</v>
      </c>
      <c r="N189" s="5" t="s">
        <v>212</v>
      </c>
      <c r="O189" s="5">
        <v>10991.49</v>
      </c>
      <c r="P189" s="5"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5" t="s">
        <v>213</v>
      </c>
      <c r="AE189" s="3">
        <v>46203</v>
      </c>
    </row>
    <row r="190" spans="1:31" x14ac:dyDescent="0.25">
      <c r="A190" s="5">
        <v>2026</v>
      </c>
      <c r="B190" s="3">
        <v>46113</v>
      </c>
      <c r="C190" s="3">
        <v>46203</v>
      </c>
      <c r="D190" s="5" t="s">
        <v>84</v>
      </c>
      <c r="E190" s="5">
        <v>179</v>
      </c>
      <c r="F190" s="5" t="s">
        <v>293</v>
      </c>
      <c r="G190" s="5" t="s">
        <v>293</v>
      </c>
      <c r="H190" s="5" t="s">
        <v>225</v>
      </c>
      <c r="I190" s="5" t="s">
        <v>693</v>
      </c>
      <c r="J190" s="5" t="s">
        <v>692</v>
      </c>
      <c r="K190" s="5" t="s">
        <v>343</v>
      </c>
      <c r="L190" s="5" t="s">
        <v>92</v>
      </c>
      <c r="M190" s="5">
        <v>13546</v>
      </c>
      <c r="N190" s="5" t="s">
        <v>212</v>
      </c>
      <c r="O190" s="5">
        <v>10991.49</v>
      </c>
      <c r="P190" s="5"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5" t="s">
        <v>213</v>
      </c>
      <c r="AE190" s="3">
        <v>46203</v>
      </c>
    </row>
    <row r="191" spans="1:31" x14ac:dyDescent="0.25">
      <c r="A191" s="5">
        <v>2026</v>
      </c>
      <c r="B191" s="3">
        <v>46113</v>
      </c>
      <c r="C191" s="3">
        <v>46203</v>
      </c>
      <c r="D191" s="5" t="s">
        <v>84</v>
      </c>
      <c r="E191" s="5">
        <v>179</v>
      </c>
      <c r="F191" s="5" t="s">
        <v>292</v>
      </c>
      <c r="G191" s="5" t="s">
        <v>292</v>
      </c>
      <c r="H191" s="5" t="s">
        <v>225</v>
      </c>
      <c r="I191" s="5" t="s">
        <v>694</v>
      </c>
      <c r="J191" s="5" t="s">
        <v>692</v>
      </c>
      <c r="K191" s="5" t="s">
        <v>487</v>
      </c>
      <c r="L191" s="5" t="s">
        <v>92</v>
      </c>
      <c r="M191" s="5">
        <v>13546</v>
      </c>
      <c r="N191" s="5" t="s">
        <v>212</v>
      </c>
      <c r="O191" s="5">
        <v>10991.49</v>
      </c>
      <c r="P191" s="5"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5" t="s">
        <v>213</v>
      </c>
      <c r="AE191" s="3">
        <v>46203</v>
      </c>
    </row>
    <row r="192" spans="1:31" x14ac:dyDescent="0.25">
      <c r="A192" s="5">
        <v>2026</v>
      </c>
      <c r="B192" s="3">
        <v>46113</v>
      </c>
      <c r="C192" s="3">
        <v>46203</v>
      </c>
      <c r="D192" s="5" t="s">
        <v>84</v>
      </c>
      <c r="E192" s="5">
        <v>179</v>
      </c>
      <c r="F192" s="5" t="s">
        <v>294</v>
      </c>
      <c r="G192" s="5" t="s">
        <v>294</v>
      </c>
      <c r="H192" s="5" t="s">
        <v>225</v>
      </c>
      <c r="I192" s="5" t="s">
        <v>685</v>
      </c>
      <c r="J192" s="5" t="s">
        <v>695</v>
      </c>
      <c r="K192" s="5" t="s">
        <v>413</v>
      </c>
      <c r="L192" s="5" t="s">
        <v>92</v>
      </c>
      <c r="M192" s="5">
        <v>13546</v>
      </c>
      <c r="N192" s="5" t="s">
        <v>212</v>
      </c>
      <c r="O192" s="5">
        <v>10991.49</v>
      </c>
      <c r="P192" s="5"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5" t="s">
        <v>213</v>
      </c>
      <c r="AE192" s="3">
        <v>46203</v>
      </c>
    </row>
    <row r="193" spans="1:31" x14ac:dyDescent="0.25">
      <c r="A193" s="5">
        <v>2026</v>
      </c>
      <c r="B193" s="3">
        <v>46113</v>
      </c>
      <c r="C193" s="3">
        <v>46203</v>
      </c>
      <c r="D193" s="5" t="s">
        <v>84</v>
      </c>
      <c r="E193" s="5">
        <v>179</v>
      </c>
      <c r="F193" s="5" t="s">
        <v>291</v>
      </c>
      <c r="G193" s="5" t="s">
        <v>291</v>
      </c>
      <c r="H193" s="5" t="s">
        <v>225</v>
      </c>
      <c r="I193" s="5" t="s">
        <v>696</v>
      </c>
      <c r="J193" s="5" t="s">
        <v>697</v>
      </c>
      <c r="K193" s="5" t="s">
        <v>698</v>
      </c>
      <c r="L193" s="5" t="s">
        <v>92</v>
      </c>
      <c r="M193" s="5">
        <v>12475</v>
      </c>
      <c r="N193" s="5" t="s">
        <v>212</v>
      </c>
      <c r="O193" s="5">
        <v>10232.27</v>
      </c>
      <c r="P193" s="5"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5" t="s">
        <v>213</v>
      </c>
      <c r="AE193" s="3">
        <v>46203</v>
      </c>
    </row>
    <row r="194" spans="1:31" x14ac:dyDescent="0.25">
      <c r="A194" s="5">
        <v>2026</v>
      </c>
      <c r="B194" s="3">
        <v>46113</v>
      </c>
      <c r="C194" s="3">
        <v>46203</v>
      </c>
      <c r="D194" s="5" t="s">
        <v>84</v>
      </c>
      <c r="E194" s="5">
        <v>179</v>
      </c>
      <c r="F194" s="5" t="s">
        <v>293</v>
      </c>
      <c r="G194" s="5" t="s">
        <v>293</v>
      </c>
      <c r="H194" s="5" t="s">
        <v>225</v>
      </c>
      <c r="I194" s="5" t="s">
        <v>699</v>
      </c>
      <c r="J194" s="5" t="s">
        <v>393</v>
      </c>
      <c r="K194" s="5" t="s">
        <v>387</v>
      </c>
      <c r="L194" s="5" t="s">
        <v>92</v>
      </c>
      <c r="M194" s="5">
        <v>13546</v>
      </c>
      <c r="N194" s="5" t="s">
        <v>212</v>
      </c>
      <c r="O194" s="5">
        <v>10991.49</v>
      </c>
      <c r="P194" s="5"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5" t="s">
        <v>213</v>
      </c>
      <c r="AE194" s="3">
        <v>46203</v>
      </c>
    </row>
    <row r="195" spans="1:31" x14ac:dyDescent="0.25">
      <c r="A195" s="5">
        <v>2026</v>
      </c>
      <c r="B195" s="3">
        <v>46113</v>
      </c>
      <c r="C195" s="3">
        <v>46203</v>
      </c>
      <c r="D195" s="5" t="s">
        <v>84</v>
      </c>
      <c r="E195" s="5">
        <v>179</v>
      </c>
      <c r="F195" s="5" t="s">
        <v>291</v>
      </c>
      <c r="G195" s="5" t="s">
        <v>291</v>
      </c>
      <c r="H195" s="5" t="s">
        <v>225</v>
      </c>
      <c r="I195" s="5" t="s">
        <v>700</v>
      </c>
      <c r="J195" s="5" t="s">
        <v>701</v>
      </c>
      <c r="K195" s="5" t="s">
        <v>370</v>
      </c>
      <c r="L195" s="5" t="s">
        <v>91</v>
      </c>
      <c r="M195" s="5">
        <v>13546</v>
      </c>
      <c r="N195" s="5" t="s">
        <v>212</v>
      </c>
      <c r="O195" s="5">
        <v>10991.49</v>
      </c>
      <c r="P195" s="5"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5" t="s">
        <v>213</v>
      </c>
      <c r="AE195" s="3">
        <v>46203</v>
      </c>
    </row>
    <row r="196" spans="1:31" x14ac:dyDescent="0.25">
      <c r="A196" s="5">
        <v>2026</v>
      </c>
      <c r="B196" s="3">
        <v>46113</v>
      </c>
      <c r="C196" s="3">
        <v>46203</v>
      </c>
      <c r="D196" s="5" t="s">
        <v>84</v>
      </c>
      <c r="E196" s="5">
        <v>179</v>
      </c>
      <c r="F196" s="5" t="s">
        <v>297</v>
      </c>
      <c r="G196" s="5" t="s">
        <v>297</v>
      </c>
      <c r="H196" s="5" t="s">
        <v>225</v>
      </c>
      <c r="I196" s="5" t="s">
        <v>371</v>
      </c>
      <c r="J196" s="5" t="s">
        <v>702</v>
      </c>
      <c r="K196" s="5" t="s">
        <v>467</v>
      </c>
      <c r="L196" s="5" t="s">
        <v>91</v>
      </c>
      <c r="M196" s="5">
        <v>12475</v>
      </c>
      <c r="N196" s="5" t="s">
        <v>212</v>
      </c>
      <c r="O196" s="5">
        <v>10232.27</v>
      </c>
      <c r="P196" s="5"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5" t="s">
        <v>213</v>
      </c>
      <c r="AE196" s="3">
        <v>46203</v>
      </c>
    </row>
    <row r="197" spans="1:31" x14ac:dyDescent="0.25">
      <c r="A197" s="5">
        <v>2026</v>
      </c>
      <c r="B197" s="3">
        <v>46113</v>
      </c>
      <c r="C197" s="3">
        <v>46203</v>
      </c>
      <c r="D197" s="5" t="s">
        <v>84</v>
      </c>
      <c r="E197" s="5">
        <v>169</v>
      </c>
      <c r="F197" s="5" t="s">
        <v>298</v>
      </c>
      <c r="G197" s="5" t="s">
        <v>298</v>
      </c>
      <c r="H197" s="5" t="s">
        <v>225</v>
      </c>
      <c r="I197" s="5" t="s">
        <v>703</v>
      </c>
      <c r="J197" s="5" t="s">
        <v>704</v>
      </c>
      <c r="K197" s="5" t="s">
        <v>705</v>
      </c>
      <c r="L197" s="5" t="s">
        <v>92</v>
      </c>
      <c r="M197" s="5">
        <v>11941</v>
      </c>
      <c r="N197" s="5" t="s">
        <v>212</v>
      </c>
      <c r="O197" s="5">
        <v>9675.8300000000017</v>
      </c>
      <c r="P197" s="5"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5" t="s">
        <v>213</v>
      </c>
      <c r="AE197" s="3">
        <v>46203</v>
      </c>
    </row>
    <row r="198" spans="1:31" x14ac:dyDescent="0.25">
      <c r="A198" s="5">
        <v>2026</v>
      </c>
      <c r="B198" s="3">
        <v>46113</v>
      </c>
      <c r="C198" s="3">
        <v>46203</v>
      </c>
      <c r="D198" s="5" t="s">
        <v>84</v>
      </c>
      <c r="E198" s="5">
        <v>169</v>
      </c>
      <c r="F198" s="5" t="s">
        <v>299</v>
      </c>
      <c r="G198" s="5" t="s">
        <v>299</v>
      </c>
      <c r="H198" s="5" t="s">
        <v>225</v>
      </c>
      <c r="I198" s="5" t="s">
        <v>706</v>
      </c>
      <c r="J198" s="5" t="s">
        <v>707</v>
      </c>
      <c r="K198" s="5" t="s">
        <v>413</v>
      </c>
      <c r="L198" s="5" t="s">
        <v>92</v>
      </c>
      <c r="M198" s="5">
        <v>10868</v>
      </c>
      <c r="N198" s="5" t="s">
        <v>212</v>
      </c>
      <c r="O198" s="5">
        <v>8900.43</v>
      </c>
      <c r="P198" s="5"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5" t="s">
        <v>213</v>
      </c>
      <c r="AE198" s="3">
        <v>46203</v>
      </c>
    </row>
    <row r="199" spans="1:31" x14ac:dyDescent="0.25">
      <c r="A199" s="5">
        <v>2026</v>
      </c>
      <c r="B199" s="3">
        <v>46113</v>
      </c>
      <c r="C199" s="3">
        <v>46203</v>
      </c>
      <c r="D199" s="5" t="s">
        <v>84</v>
      </c>
      <c r="E199" s="5">
        <v>169</v>
      </c>
      <c r="F199" s="5" t="s">
        <v>296</v>
      </c>
      <c r="G199" s="5" t="s">
        <v>296</v>
      </c>
      <c r="H199" s="5" t="s">
        <v>225</v>
      </c>
      <c r="I199" s="5" t="s">
        <v>708</v>
      </c>
      <c r="J199" s="5" t="s">
        <v>635</v>
      </c>
      <c r="K199" s="5" t="s">
        <v>594</v>
      </c>
      <c r="L199" s="5" t="s">
        <v>91</v>
      </c>
      <c r="M199" s="5">
        <v>11941</v>
      </c>
      <c r="N199" s="5" t="s">
        <v>212</v>
      </c>
      <c r="O199" s="5">
        <v>9675.8300000000017</v>
      </c>
      <c r="P199" s="5"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5" t="s">
        <v>213</v>
      </c>
      <c r="AE199" s="3">
        <v>46203</v>
      </c>
    </row>
    <row r="200" spans="1:31" x14ac:dyDescent="0.25">
      <c r="A200" s="5">
        <v>2026</v>
      </c>
      <c r="B200" s="3">
        <v>46113</v>
      </c>
      <c r="C200" s="3">
        <v>46203</v>
      </c>
      <c r="D200" s="5" t="s">
        <v>84</v>
      </c>
      <c r="E200" s="5">
        <v>169</v>
      </c>
      <c r="F200" s="5" t="s">
        <v>300</v>
      </c>
      <c r="G200" s="5" t="s">
        <v>300</v>
      </c>
      <c r="H200" s="5" t="s">
        <v>225</v>
      </c>
      <c r="I200" s="5" t="s">
        <v>709</v>
      </c>
      <c r="J200" s="5" t="s">
        <v>710</v>
      </c>
      <c r="K200" s="5" t="s">
        <v>334</v>
      </c>
      <c r="L200" s="5" t="s">
        <v>92</v>
      </c>
      <c r="M200" s="5">
        <v>11941</v>
      </c>
      <c r="N200" s="5" t="s">
        <v>212</v>
      </c>
      <c r="O200" s="5">
        <v>9675.8300000000017</v>
      </c>
      <c r="P200" s="5"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5" t="s">
        <v>213</v>
      </c>
      <c r="AE200" s="3">
        <v>46203</v>
      </c>
    </row>
    <row r="201" spans="1:31" x14ac:dyDescent="0.25">
      <c r="A201" s="5">
        <v>2026</v>
      </c>
      <c r="B201" s="3">
        <v>46113</v>
      </c>
      <c r="C201" s="3">
        <v>46203</v>
      </c>
      <c r="D201" s="5" t="s">
        <v>84</v>
      </c>
      <c r="E201" s="5">
        <v>169</v>
      </c>
      <c r="F201" s="5" t="s">
        <v>300</v>
      </c>
      <c r="G201" s="5" t="s">
        <v>300</v>
      </c>
      <c r="H201" s="5" t="s">
        <v>225</v>
      </c>
      <c r="I201" s="5" t="s">
        <v>711</v>
      </c>
      <c r="J201" s="5" t="s">
        <v>712</v>
      </c>
      <c r="K201" s="5" t="s">
        <v>436</v>
      </c>
      <c r="L201" s="5" t="s">
        <v>92</v>
      </c>
      <c r="M201" s="5">
        <v>11941</v>
      </c>
      <c r="N201" s="5" t="s">
        <v>212</v>
      </c>
      <c r="O201" s="5">
        <v>9675.8300000000017</v>
      </c>
      <c r="P201" s="5"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5" t="s">
        <v>213</v>
      </c>
      <c r="AE201" s="3">
        <v>46203</v>
      </c>
    </row>
    <row r="202" spans="1:31" x14ac:dyDescent="0.25">
      <c r="A202" s="5">
        <v>2026</v>
      </c>
      <c r="B202" s="3">
        <v>46113</v>
      </c>
      <c r="C202" s="3">
        <v>46203</v>
      </c>
      <c r="D202" s="5" t="s">
        <v>84</v>
      </c>
      <c r="E202" s="5">
        <v>169</v>
      </c>
      <c r="F202" s="5" t="s">
        <v>300</v>
      </c>
      <c r="G202" s="5" t="s">
        <v>300</v>
      </c>
      <c r="H202" s="5" t="s">
        <v>225</v>
      </c>
      <c r="I202" s="5" t="s">
        <v>713</v>
      </c>
      <c r="J202" s="5" t="s">
        <v>365</v>
      </c>
      <c r="K202" s="5" t="s">
        <v>346</v>
      </c>
      <c r="L202" s="5" t="s">
        <v>91</v>
      </c>
      <c r="M202" s="5">
        <v>11941</v>
      </c>
      <c r="N202" s="5" t="s">
        <v>212</v>
      </c>
      <c r="O202" s="5">
        <v>9675.8300000000017</v>
      </c>
      <c r="P202" s="5"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5" t="s">
        <v>213</v>
      </c>
      <c r="AE202" s="3">
        <v>46203</v>
      </c>
    </row>
    <row r="203" spans="1:31" x14ac:dyDescent="0.25">
      <c r="A203" s="5">
        <v>2026</v>
      </c>
      <c r="B203" s="3">
        <v>46113</v>
      </c>
      <c r="C203" s="3">
        <v>46203</v>
      </c>
      <c r="D203" s="5" t="s">
        <v>84</v>
      </c>
      <c r="E203" s="5">
        <v>169</v>
      </c>
      <c r="F203" s="5" t="s">
        <v>300</v>
      </c>
      <c r="G203" s="5" t="s">
        <v>300</v>
      </c>
      <c r="H203" s="5" t="s">
        <v>225</v>
      </c>
      <c r="I203" s="5" t="s">
        <v>714</v>
      </c>
      <c r="J203" s="5" t="s">
        <v>343</v>
      </c>
      <c r="K203" s="5" t="s">
        <v>715</v>
      </c>
      <c r="L203" s="5" t="s">
        <v>91</v>
      </c>
      <c r="M203" s="5">
        <v>11941</v>
      </c>
      <c r="N203" s="5" t="s">
        <v>212</v>
      </c>
      <c r="O203" s="5">
        <v>9675.8300000000017</v>
      </c>
      <c r="P203" s="5"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5" t="s">
        <v>213</v>
      </c>
      <c r="AE203" s="3">
        <v>46203</v>
      </c>
    </row>
    <row r="204" spans="1:31" x14ac:dyDescent="0.25">
      <c r="A204" s="5">
        <v>2026</v>
      </c>
      <c r="B204" s="3">
        <v>46113</v>
      </c>
      <c r="C204" s="3">
        <v>46203</v>
      </c>
      <c r="D204" s="5" t="s">
        <v>84</v>
      </c>
      <c r="E204" s="5">
        <v>169</v>
      </c>
      <c r="F204" s="5" t="s">
        <v>296</v>
      </c>
      <c r="G204" s="5" t="s">
        <v>296</v>
      </c>
      <c r="H204" s="5" t="s">
        <v>225</v>
      </c>
      <c r="I204" s="5" t="s">
        <v>518</v>
      </c>
      <c r="J204" s="5" t="s">
        <v>716</v>
      </c>
      <c r="K204" s="5" t="s">
        <v>717</v>
      </c>
      <c r="L204" s="5" t="s">
        <v>92</v>
      </c>
      <c r="M204" s="5">
        <v>11941</v>
      </c>
      <c r="N204" s="5" t="s">
        <v>212</v>
      </c>
      <c r="O204" s="5">
        <v>9675.8300000000017</v>
      </c>
      <c r="P204" s="5"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5" t="s">
        <v>213</v>
      </c>
      <c r="AE204" s="3">
        <v>46203</v>
      </c>
    </row>
    <row r="205" spans="1:31" x14ac:dyDescent="0.25">
      <c r="A205" s="5">
        <v>2026</v>
      </c>
      <c r="B205" s="3">
        <v>46113</v>
      </c>
      <c r="C205" s="3">
        <v>46203</v>
      </c>
      <c r="D205" s="5" t="s">
        <v>84</v>
      </c>
      <c r="E205" s="5">
        <v>169</v>
      </c>
      <c r="F205" s="5" t="s">
        <v>300</v>
      </c>
      <c r="G205" s="5" t="s">
        <v>300</v>
      </c>
      <c r="H205" s="5" t="s">
        <v>225</v>
      </c>
      <c r="I205" s="5" t="s">
        <v>718</v>
      </c>
      <c r="J205" s="5" t="s">
        <v>548</v>
      </c>
      <c r="K205" s="5" t="s">
        <v>719</v>
      </c>
      <c r="L205" s="5" t="s">
        <v>91</v>
      </c>
      <c r="M205" s="5">
        <v>11941</v>
      </c>
      <c r="N205" s="5" t="s">
        <v>212</v>
      </c>
      <c r="O205" s="5">
        <v>9675.8300000000017</v>
      </c>
      <c r="P205" s="5"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5" t="s">
        <v>213</v>
      </c>
      <c r="AE205" s="3">
        <v>46203</v>
      </c>
    </row>
    <row r="206" spans="1:31" x14ac:dyDescent="0.25">
      <c r="A206" s="5">
        <v>2026</v>
      </c>
      <c r="B206" s="3">
        <v>46113</v>
      </c>
      <c r="C206" s="3">
        <v>46203</v>
      </c>
      <c r="D206" s="5" t="s">
        <v>84</v>
      </c>
      <c r="E206" s="5">
        <v>169</v>
      </c>
      <c r="F206" s="5" t="s">
        <v>300</v>
      </c>
      <c r="G206" s="5" t="s">
        <v>300</v>
      </c>
      <c r="H206" s="5" t="s">
        <v>225</v>
      </c>
      <c r="I206" s="5" t="s">
        <v>720</v>
      </c>
      <c r="J206" s="5" t="s">
        <v>452</v>
      </c>
      <c r="K206" s="5" t="s">
        <v>721</v>
      </c>
      <c r="L206" s="5" t="s">
        <v>92</v>
      </c>
      <c r="M206" s="5">
        <v>11941</v>
      </c>
      <c r="N206" s="5" t="s">
        <v>212</v>
      </c>
      <c r="O206" s="5">
        <v>9675.8300000000017</v>
      </c>
      <c r="P206" s="5"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5" t="s">
        <v>213</v>
      </c>
      <c r="AE206" s="3">
        <v>46203</v>
      </c>
    </row>
    <row r="207" spans="1:31" x14ac:dyDescent="0.25">
      <c r="A207" s="5">
        <v>2026</v>
      </c>
      <c r="B207" s="3">
        <v>46113</v>
      </c>
      <c r="C207" s="3">
        <v>46203</v>
      </c>
      <c r="D207" s="5" t="s">
        <v>84</v>
      </c>
      <c r="E207" s="5">
        <v>169</v>
      </c>
      <c r="F207" s="5" t="s">
        <v>301</v>
      </c>
      <c r="G207" s="5" t="s">
        <v>301</v>
      </c>
      <c r="H207" s="5" t="s">
        <v>225</v>
      </c>
      <c r="I207" s="5" t="s">
        <v>722</v>
      </c>
      <c r="J207" s="5" t="s">
        <v>439</v>
      </c>
      <c r="K207" s="5" t="s">
        <v>503</v>
      </c>
      <c r="L207" s="5" t="s">
        <v>91</v>
      </c>
      <c r="M207" s="5">
        <v>11941</v>
      </c>
      <c r="N207" s="5" t="s">
        <v>212</v>
      </c>
      <c r="O207" s="5">
        <v>9675.8300000000017</v>
      </c>
      <c r="P207" s="5"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5" t="s">
        <v>213</v>
      </c>
      <c r="AE207" s="3">
        <v>46203</v>
      </c>
    </row>
    <row r="208" spans="1:31" x14ac:dyDescent="0.25">
      <c r="A208" s="5">
        <v>2026</v>
      </c>
      <c r="B208" s="3">
        <v>46113</v>
      </c>
      <c r="C208" s="3">
        <v>46203</v>
      </c>
      <c r="D208" s="5" t="s">
        <v>84</v>
      </c>
      <c r="E208" s="5">
        <v>169</v>
      </c>
      <c r="F208" s="5" t="s">
        <v>300</v>
      </c>
      <c r="G208" s="5" t="s">
        <v>300</v>
      </c>
      <c r="H208" s="5" t="s">
        <v>225</v>
      </c>
      <c r="I208" s="5" t="s">
        <v>723</v>
      </c>
      <c r="J208" s="5" t="s">
        <v>387</v>
      </c>
      <c r="K208" s="5" t="s">
        <v>724</v>
      </c>
      <c r="L208" s="5" t="s">
        <v>91</v>
      </c>
      <c r="M208" s="5">
        <v>11941</v>
      </c>
      <c r="N208" s="5" t="s">
        <v>212</v>
      </c>
      <c r="O208" s="5">
        <v>9675.8300000000017</v>
      </c>
      <c r="P208" s="5"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5" t="s">
        <v>213</v>
      </c>
      <c r="AE208" s="3">
        <v>46203</v>
      </c>
    </row>
    <row r="209" spans="1:31" x14ac:dyDescent="0.25">
      <c r="A209" s="5">
        <v>2026</v>
      </c>
      <c r="B209" s="3">
        <v>46113</v>
      </c>
      <c r="C209" s="3">
        <v>46203</v>
      </c>
      <c r="D209" s="5" t="s">
        <v>84</v>
      </c>
      <c r="E209" s="5">
        <v>169</v>
      </c>
      <c r="F209" s="5" t="s">
        <v>300</v>
      </c>
      <c r="G209" s="5" t="s">
        <v>300</v>
      </c>
      <c r="H209" s="5" t="s">
        <v>225</v>
      </c>
      <c r="I209" s="5" t="s">
        <v>725</v>
      </c>
      <c r="J209" s="5" t="s">
        <v>387</v>
      </c>
      <c r="K209" s="5" t="s">
        <v>413</v>
      </c>
      <c r="L209" s="5" t="s">
        <v>92</v>
      </c>
      <c r="M209" s="5">
        <v>11941</v>
      </c>
      <c r="N209" s="5" t="s">
        <v>212</v>
      </c>
      <c r="O209" s="5">
        <v>9675.8300000000017</v>
      </c>
      <c r="P209" s="5" t="s">
        <v>212</v>
      </c>
      <c r="Q209" s="10" t="str">
        <f ca="1">HYPERLINK("#"&amp;CELL("direccion",Tabla_471065!A205),"202")</f>
        <v>202</v>
      </c>
      <c r="R209" s="10" t="str">
        <f ca="1">HYPERLINK("#"&amp;CELL("direccion",Tabla_471039!A205),"202")</f>
        <v>202</v>
      </c>
      <c r="S209" s="10" t="str">
        <f ca="1">HYPERLINK("#"&amp;CELL("direccion",Tabla_471067!A205),"202")</f>
        <v>202</v>
      </c>
      <c r="T209" s="10" t="str">
        <f ca="1">HYPERLINK("#"&amp;CELL("direccion",Tabla_471023!A205),"202")</f>
        <v>202</v>
      </c>
      <c r="U209" s="10" t="str">
        <f ca="1">HYPERLINK("#"&amp;CELL("direccion",Tabla_471047!A205),"202")</f>
        <v>202</v>
      </c>
      <c r="V209" s="10" t="str">
        <f ca="1">HYPERLINK("#"&amp;CELL("direccion",Tabla_471030!A205),"202")</f>
        <v>202</v>
      </c>
      <c r="W209" s="10" t="str">
        <f ca="1">HYPERLINK("#"&amp;CELL("direccion",Tabla_471041!A205),"202")</f>
        <v>202</v>
      </c>
      <c r="X209" s="10" t="str">
        <f ca="1">HYPERLINK("#"&amp;CELL("direccion",Tabla_471031!A205),"202")</f>
        <v>202</v>
      </c>
      <c r="Y209" s="10" t="str">
        <f ca="1">HYPERLINK("#"&amp;CELL("direccion",Tabla_471032!A205),"202")</f>
        <v>202</v>
      </c>
      <c r="Z209" s="10" t="str">
        <f ca="1">HYPERLINK("#"&amp;CELL("direccion",Tabla_471059!A205),"202")</f>
        <v>202</v>
      </c>
      <c r="AA209" s="10" t="str">
        <f ca="1">HYPERLINK("#"&amp;CELL("direccion",Tabla_471071!A205),"202")</f>
        <v>202</v>
      </c>
      <c r="AB209" s="10" t="str">
        <f ca="1">HYPERLINK("#"&amp;CELL("direccion",Tabla_471062!A205),"202")</f>
        <v>202</v>
      </c>
      <c r="AC209" s="10" t="str">
        <f ca="1">HYPERLINK("#"&amp;CELL("direccion",Tabla_471074!A205),"202")</f>
        <v>202</v>
      </c>
      <c r="AD209" s="5" t="s">
        <v>213</v>
      </c>
      <c r="AE209" s="3">
        <v>46203</v>
      </c>
    </row>
    <row r="210" spans="1:31" x14ac:dyDescent="0.25">
      <c r="A210" s="5">
        <v>2026</v>
      </c>
      <c r="B210" s="3">
        <v>46113</v>
      </c>
      <c r="C210" s="3">
        <v>46203</v>
      </c>
      <c r="D210" s="5" t="s">
        <v>84</v>
      </c>
      <c r="E210" s="5">
        <v>169</v>
      </c>
      <c r="F210" s="5" t="s">
        <v>301</v>
      </c>
      <c r="G210" s="5" t="s">
        <v>301</v>
      </c>
      <c r="H210" s="5" t="s">
        <v>225</v>
      </c>
      <c r="I210" s="5" t="s">
        <v>726</v>
      </c>
      <c r="J210" s="5" t="s">
        <v>654</v>
      </c>
      <c r="K210" s="5" t="s">
        <v>413</v>
      </c>
      <c r="L210" s="5" t="s">
        <v>92</v>
      </c>
      <c r="M210" s="5">
        <v>11941</v>
      </c>
      <c r="N210" s="5" t="s">
        <v>212</v>
      </c>
      <c r="O210" s="5">
        <v>9675.8300000000017</v>
      </c>
      <c r="P210" s="5" t="s">
        <v>212</v>
      </c>
      <c r="Q210" s="10" t="str">
        <f ca="1">HYPERLINK("#"&amp;CELL("direccion",Tabla_471065!A206),"203")</f>
        <v>203</v>
      </c>
      <c r="R210" s="10" t="str">
        <f ca="1">HYPERLINK("#"&amp;CELL("direccion",Tabla_471039!A206),"203")</f>
        <v>203</v>
      </c>
      <c r="S210" s="10" t="str">
        <f ca="1">HYPERLINK("#"&amp;CELL("direccion",Tabla_471067!A206),"203")</f>
        <v>203</v>
      </c>
      <c r="T210" s="10" t="str">
        <f ca="1">HYPERLINK("#"&amp;CELL("direccion",Tabla_471023!A206),"203")</f>
        <v>203</v>
      </c>
      <c r="U210" s="10" t="str">
        <f ca="1">HYPERLINK("#"&amp;CELL("direccion",Tabla_471047!A206),"203")</f>
        <v>203</v>
      </c>
      <c r="V210" s="10" t="str">
        <f ca="1">HYPERLINK("#"&amp;CELL("direccion",Tabla_471030!A206),"203")</f>
        <v>203</v>
      </c>
      <c r="W210" s="10" t="str">
        <f ca="1">HYPERLINK("#"&amp;CELL("direccion",Tabla_471041!A206),"203")</f>
        <v>203</v>
      </c>
      <c r="X210" s="10" t="str">
        <f ca="1">HYPERLINK("#"&amp;CELL("direccion",Tabla_471031!A206),"203")</f>
        <v>203</v>
      </c>
      <c r="Y210" s="10" t="str">
        <f ca="1">HYPERLINK("#"&amp;CELL("direccion",Tabla_471032!A206),"203")</f>
        <v>203</v>
      </c>
      <c r="Z210" s="10" t="str">
        <f ca="1">HYPERLINK("#"&amp;CELL("direccion",Tabla_471059!A206),"203")</f>
        <v>203</v>
      </c>
      <c r="AA210" s="10" t="str">
        <f ca="1">HYPERLINK("#"&amp;CELL("direccion",Tabla_471071!A206),"203")</f>
        <v>203</v>
      </c>
      <c r="AB210" s="10" t="str">
        <f ca="1">HYPERLINK("#"&amp;CELL("direccion",Tabla_471062!A206),"203")</f>
        <v>203</v>
      </c>
      <c r="AC210" s="10" t="str">
        <f ca="1">HYPERLINK("#"&amp;CELL("direccion",Tabla_471074!A206),"203")</f>
        <v>203</v>
      </c>
      <c r="AD210" s="5" t="s">
        <v>213</v>
      </c>
      <c r="AE210" s="3">
        <v>46203</v>
      </c>
    </row>
    <row r="211" spans="1:31" x14ac:dyDescent="0.25">
      <c r="A211" s="5">
        <v>2026</v>
      </c>
      <c r="B211" s="3">
        <v>46113</v>
      </c>
      <c r="C211" s="3">
        <v>46203</v>
      </c>
      <c r="D211" s="5" t="s">
        <v>84</v>
      </c>
      <c r="E211" s="5">
        <v>169</v>
      </c>
      <c r="F211" s="5" t="s">
        <v>298</v>
      </c>
      <c r="G211" s="5" t="s">
        <v>298</v>
      </c>
      <c r="H211" s="5" t="s">
        <v>225</v>
      </c>
      <c r="I211" s="5" t="s">
        <v>727</v>
      </c>
      <c r="J211" s="5" t="s">
        <v>728</v>
      </c>
      <c r="K211" s="5" t="s">
        <v>340</v>
      </c>
      <c r="L211" s="5" t="s">
        <v>91</v>
      </c>
      <c r="M211" s="5">
        <v>10868</v>
      </c>
      <c r="N211" s="5" t="s">
        <v>212</v>
      </c>
      <c r="O211" s="5">
        <v>8900.43</v>
      </c>
      <c r="P211" s="5" t="s">
        <v>212</v>
      </c>
      <c r="Q211" s="10" t="str">
        <f ca="1">HYPERLINK("#"&amp;CELL("direccion",Tabla_471065!A207),"204")</f>
        <v>204</v>
      </c>
      <c r="R211" s="10" t="str">
        <f ca="1">HYPERLINK("#"&amp;CELL("direccion",Tabla_471039!A207),"204")</f>
        <v>204</v>
      </c>
      <c r="S211" s="10" t="str">
        <f ca="1">HYPERLINK("#"&amp;CELL("direccion",Tabla_471067!A207),"204")</f>
        <v>204</v>
      </c>
      <c r="T211" s="10" t="str">
        <f ca="1">HYPERLINK("#"&amp;CELL("direccion",Tabla_471023!A207),"204")</f>
        <v>204</v>
      </c>
      <c r="U211" s="10" t="str">
        <f ca="1">HYPERLINK("#"&amp;CELL("direccion",Tabla_471047!A207),"204")</f>
        <v>204</v>
      </c>
      <c r="V211" s="10" t="str">
        <f ca="1">HYPERLINK("#"&amp;CELL("direccion",Tabla_471030!A207),"204")</f>
        <v>204</v>
      </c>
      <c r="W211" s="10" t="str">
        <f ca="1">HYPERLINK("#"&amp;CELL("direccion",Tabla_471041!A207),"204")</f>
        <v>204</v>
      </c>
      <c r="X211" s="10" t="str">
        <f ca="1">HYPERLINK("#"&amp;CELL("direccion",Tabla_471031!A207),"204")</f>
        <v>204</v>
      </c>
      <c r="Y211" s="10" t="str">
        <f ca="1">HYPERLINK("#"&amp;CELL("direccion",Tabla_471032!A207),"204")</f>
        <v>204</v>
      </c>
      <c r="Z211" s="10" t="str">
        <f ca="1">HYPERLINK("#"&amp;CELL("direccion",Tabla_471059!A207),"204")</f>
        <v>204</v>
      </c>
      <c r="AA211" s="10" t="str">
        <f ca="1">HYPERLINK("#"&amp;CELL("direccion",Tabla_471071!A207),"204")</f>
        <v>204</v>
      </c>
      <c r="AB211" s="10" t="str">
        <f ca="1">HYPERLINK("#"&amp;CELL("direccion",Tabla_471062!A207),"204")</f>
        <v>204</v>
      </c>
      <c r="AC211" s="10" t="str">
        <f ca="1">HYPERLINK("#"&amp;CELL("direccion",Tabla_471074!A207),"204")</f>
        <v>204</v>
      </c>
      <c r="AD211" s="5" t="s">
        <v>213</v>
      </c>
      <c r="AE211" s="3">
        <v>46203</v>
      </c>
    </row>
    <row r="212" spans="1:31" x14ac:dyDescent="0.25">
      <c r="A212" s="5">
        <v>2026</v>
      </c>
      <c r="B212" s="3">
        <v>46113</v>
      </c>
      <c r="C212" s="3">
        <v>46203</v>
      </c>
      <c r="D212" s="5" t="s">
        <v>84</v>
      </c>
      <c r="E212" s="5">
        <v>169</v>
      </c>
      <c r="F212" s="5" t="s">
        <v>298</v>
      </c>
      <c r="G212" s="5" t="s">
        <v>298</v>
      </c>
      <c r="H212" s="5" t="s">
        <v>225</v>
      </c>
      <c r="I212" s="5" t="s">
        <v>729</v>
      </c>
      <c r="J212" s="5" t="s">
        <v>730</v>
      </c>
      <c r="K212" s="5" t="s">
        <v>731</v>
      </c>
      <c r="L212" s="5" t="s">
        <v>92</v>
      </c>
      <c r="M212" s="5">
        <v>11941</v>
      </c>
      <c r="N212" s="5" t="s">
        <v>212</v>
      </c>
      <c r="O212" s="5">
        <v>9675.8300000000017</v>
      </c>
      <c r="P212" s="5" t="s">
        <v>212</v>
      </c>
      <c r="Q212" s="10" t="str">
        <f ca="1">HYPERLINK("#"&amp;CELL("direccion",Tabla_471065!A208),"205")</f>
        <v>205</v>
      </c>
      <c r="R212" s="10" t="str">
        <f ca="1">HYPERLINK("#"&amp;CELL("direccion",Tabla_471039!A208),"205")</f>
        <v>205</v>
      </c>
      <c r="S212" s="10" t="str">
        <f ca="1">HYPERLINK("#"&amp;CELL("direccion",Tabla_471067!A208),"205")</f>
        <v>205</v>
      </c>
      <c r="T212" s="10" t="str">
        <f ca="1">HYPERLINK("#"&amp;CELL("direccion",Tabla_471023!A208),"205")</f>
        <v>205</v>
      </c>
      <c r="U212" s="10" t="str">
        <f ca="1">HYPERLINK("#"&amp;CELL("direccion",Tabla_471047!A208),"205")</f>
        <v>205</v>
      </c>
      <c r="V212" s="10" t="str">
        <f ca="1">HYPERLINK("#"&amp;CELL("direccion",Tabla_471030!A208),"205")</f>
        <v>205</v>
      </c>
      <c r="W212" s="10" t="str">
        <f ca="1">HYPERLINK("#"&amp;CELL("direccion",Tabla_471041!A208),"205")</f>
        <v>205</v>
      </c>
      <c r="X212" s="10" t="str">
        <f ca="1">HYPERLINK("#"&amp;CELL("direccion",Tabla_471031!A208),"205")</f>
        <v>205</v>
      </c>
      <c r="Y212" s="10" t="str">
        <f ca="1">HYPERLINK("#"&amp;CELL("direccion",Tabla_471032!A208),"205")</f>
        <v>205</v>
      </c>
      <c r="Z212" s="10" t="str">
        <f ca="1">HYPERLINK("#"&amp;CELL("direccion",Tabla_471059!A208),"205")</f>
        <v>205</v>
      </c>
      <c r="AA212" s="10" t="str">
        <f ca="1">HYPERLINK("#"&amp;CELL("direccion",Tabla_471071!A208),"205")</f>
        <v>205</v>
      </c>
      <c r="AB212" s="10" t="str">
        <f ca="1">HYPERLINK("#"&amp;CELL("direccion",Tabla_471062!A208),"205")</f>
        <v>205</v>
      </c>
      <c r="AC212" s="10" t="str">
        <f ca="1">HYPERLINK("#"&amp;CELL("direccion",Tabla_471074!A208),"205")</f>
        <v>205</v>
      </c>
      <c r="AD212" s="5" t="s">
        <v>213</v>
      </c>
      <c r="AE212" s="3">
        <v>46203</v>
      </c>
    </row>
    <row r="213" spans="1:31" x14ac:dyDescent="0.25">
      <c r="A213" s="5">
        <v>2026</v>
      </c>
      <c r="B213" s="3">
        <v>46113</v>
      </c>
      <c r="C213" s="3">
        <v>46203</v>
      </c>
      <c r="D213" s="5" t="s">
        <v>84</v>
      </c>
      <c r="E213" s="5">
        <v>169</v>
      </c>
      <c r="F213" s="5" t="s">
        <v>300</v>
      </c>
      <c r="G213" s="5" t="s">
        <v>300</v>
      </c>
      <c r="H213" s="5" t="s">
        <v>225</v>
      </c>
      <c r="I213" s="5" t="s">
        <v>732</v>
      </c>
      <c r="J213" s="5" t="s">
        <v>413</v>
      </c>
      <c r="K213" s="5" t="s">
        <v>441</v>
      </c>
      <c r="L213" s="5" t="s">
        <v>92</v>
      </c>
      <c r="M213" s="5">
        <v>11941</v>
      </c>
      <c r="N213" s="5" t="s">
        <v>212</v>
      </c>
      <c r="O213" s="5">
        <v>9675.8300000000017</v>
      </c>
      <c r="P213" s="5" t="s">
        <v>212</v>
      </c>
      <c r="Q213" s="10" t="str">
        <f ca="1">HYPERLINK("#"&amp;CELL("direccion",Tabla_471065!A209),"206")</f>
        <v>206</v>
      </c>
      <c r="R213" s="10" t="str">
        <f ca="1">HYPERLINK("#"&amp;CELL("direccion",Tabla_471039!A209),"206")</f>
        <v>206</v>
      </c>
      <c r="S213" s="10" t="str">
        <f ca="1">HYPERLINK("#"&amp;CELL("direccion",Tabla_471067!A209),"206")</f>
        <v>206</v>
      </c>
      <c r="T213" s="10" t="str">
        <f ca="1">HYPERLINK("#"&amp;CELL("direccion",Tabla_471023!A209),"206")</f>
        <v>206</v>
      </c>
      <c r="U213" s="10" t="str">
        <f ca="1">HYPERLINK("#"&amp;CELL("direccion",Tabla_471047!A209),"206")</f>
        <v>206</v>
      </c>
      <c r="V213" s="10" t="str">
        <f ca="1">HYPERLINK("#"&amp;CELL("direccion",Tabla_471030!A209),"206")</f>
        <v>206</v>
      </c>
      <c r="W213" s="10" t="str">
        <f ca="1">HYPERLINK("#"&amp;CELL("direccion",Tabla_471041!A209),"206")</f>
        <v>206</v>
      </c>
      <c r="X213" s="10" t="str">
        <f ca="1">HYPERLINK("#"&amp;CELL("direccion",Tabla_471031!A209),"206")</f>
        <v>206</v>
      </c>
      <c r="Y213" s="10" t="str">
        <f ca="1">HYPERLINK("#"&amp;CELL("direccion",Tabla_471032!A209),"206")</f>
        <v>206</v>
      </c>
      <c r="Z213" s="10" t="str">
        <f ca="1">HYPERLINK("#"&amp;CELL("direccion",Tabla_471059!A209),"206")</f>
        <v>206</v>
      </c>
      <c r="AA213" s="10" t="str">
        <f ca="1">HYPERLINK("#"&amp;CELL("direccion",Tabla_471071!A209),"206")</f>
        <v>206</v>
      </c>
      <c r="AB213" s="10" t="str">
        <f ca="1">HYPERLINK("#"&amp;CELL("direccion",Tabla_471062!A209),"206")</f>
        <v>206</v>
      </c>
      <c r="AC213" s="10" t="str">
        <f ca="1">HYPERLINK("#"&amp;CELL("direccion",Tabla_471074!A209),"206")</f>
        <v>206</v>
      </c>
      <c r="AD213" s="5" t="s">
        <v>213</v>
      </c>
      <c r="AE213" s="3">
        <v>46203</v>
      </c>
    </row>
    <row r="214" spans="1:31" x14ac:dyDescent="0.25">
      <c r="A214" s="5">
        <v>2026</v>
      </c>
      <c r="B214" s="3">
        <v>46113</v>
      </c>
      <c r="C214" s="3">
        <v>46203</v>
      </c>
      <c r="D214" s="5" t="s">
        <v>84</v>
      </c>
      <c r="E214" s="5">
        <v>169</v>
      </c>
      <c r="F214" s="5" t="s">
        <v>301</v>
      </c>
      <c r="G214" s="5" t="s">
        <v>301</v>
      </c>
      <c r="H214" s="5" t="s">
        <v>225</v>
      </c>
      <c r="I214" s="5" t="s">
        <v>484</v>
      </c>
      <c r="J214" s="5" t="s">
        <v>671</v>
      </c>
      <c r="K214" s="5" t="s">
        <v>398</v>
      </c>
      <c r="L214" s="5" t="s">
        <v>92</v>
      </c>
      <c r="M214" s="5">
        <v>11941</v>
      </c>
      <c r="N214" s="5" t="s">
        <v>212</v>
      </c>
      <c r="O214" s="5">
        <v>9675.8300000000017</v>
      </c>
      <c r="P214" s="5" t="s">
        <v>212</v>
      </c>
      <c r="Q214" s="10" t="str">
        <f ca="1">HYPERLINK("#"&amp;CELL("direccion",Tabla_471065!A210),"207")</f>
        <v>207</v>
      </c>
      <c r="R214" s="10" t="str">
        <f ca="1">HYPERLINK("#"&amp;CELL("direccion",Tabla_471039!A210),"207")</f>
        <v>207</v>
      </c>
      <c r="S214" s="10" t="str">
        <f ca="1">HYPERLINK("#"&amp;CELL("direccion",Tabla_471067!A210),"207")</f>
        <v>207</v>
      </c>
      <c r="T214" s="10" t="str">
        <f ca="1">HYPERLINK("#"&amp;CELL("direccion",Tabla_471023!A210),"207")</f>
        <v>207</v>
      </c>
      <c r="U214" s="10" t="str">
        <f ca="1">HYPERLINK("#"&amp;CELL("direccion",Tabla_471047!A210),"207")</f>
        <v>207</v>
      </c>
      <c r="V214" s="10" t="str">
        <f ca="1">HYPERLINK("#"&amp;CELL("direccion",Tabla_471030!A210),"207")</f>
        <v>207</v>
      </c>
      <c r="W214" s="10" t="str">
        <f ca="1">HYPERLINK("#"&amp;CELL("direccion",Tabla_471041!A210),"207")</f>
        <v>207</v>
      </c>
      <c r="X214" s="10" t="str">
        <f ca="1">HYPERLINK("#"&amp;CELL("direccion",Tabla_471031!A210),"207")</f>
        <v>207</v>
      </c>
      <c r="Y214" s="10" t="str">
        <f ca="1">HYPERLINK("#"&amp;CELL("direccion",Tabla_471032!A210),"207")</f>
        <v>207</v>
      </c>
      <c r="Z214" s="10" t="str">
        <f ca="1">HYPERLINK("#"&amp;CELL("direccion",Tabla_471059!A210),"207")</f>
        <v>207</v>
      </c>
      <c r="AA214" s="10" t="str">
        <f ca="1">HYPERLINK("#"&amp;CELL("direccion",Tabla_471071!A210),"207")</f>
        <v>207</v>
      </c>
      <c r="AB214" s="10" t="str">
        <f ca="1">HYPERLINK("#"&amp;CELL("direccion",Tabla_471062!A210),"207")</f>
        <v>207</v>
      </c>
      <c r="AC214" s="10" t="str">
        <f ca="1">HYPERLINK("#"&amp;CELL("direccion",Tabla_471074!A210),"207")</f>
        <v>207</v>
      </c>
      <c r="AD214" s="5" t="s">
        <v>213</v>
      </c>
      <c r="AE214" s="3">
        <v>46203</v>
      </c>
    </row>
    <row r="215" spans="1:31" x14ac:dyDescent="0.25">
      <c r="A215" s="5">
        <v>2026</v>
      </c>
      <c r="B215" s="3">
        <v>46113</v>
      </c>
      <c r="C215" s="3">
        <v>46203</v>
      </c>
      <c r="D215" s="5" t="s">
        <v>84</v>
      </c>
      <c r="E215" s="5">
        <v>169</v>
      </c>
      <c r="F215" s="5" t="s">
        <v>300</v>
      </c>
      <c r="G215" s="5" t="s">
        <v>300</v>
      </c>
      <c r="H215" s="5" t="s">
        <v>225</v>
      </c>
      <c r="I215" s="5" t="s">
        <v>607</v>
      </c>
      <c r="J215" s="5" t="s">
        <v>342</v>
      </c>
      <c r="K215" s="5" t="s">
        <v>337</v>
      </c>
      <c r="L215" s="5" t="s">
        <v>92</v>
      </c>
      <c r="M215" s="5">
        <v>10868</v>
      </c>
      <c r="N215" s="5" t="s">
        <v>212</v>
      </c>
      <c r="O215" s="5">
        <v>8900.43</v>
      </c>
      <c r="P215" s="5" t="s">
        <v>212</v>
      </c>
      <c r="Q215" s="10" t="str">
        <f ca="1">HYPERLINK("#"&amp;CELL("direccion",Tabla_471065!A211),"208")</f>
        <v>208</v>
      </c>
      <c r="R215" s="10" t="str">
        <f ca="1">HYPERLINK("#"&amp;CELL("direccion",Tabla_471039!A211),"208")</f>
        <v>208</v>
      </c>
      <c r="S215" s="10" t="str">
        <f ca="1">HYPERLINK("#"&amp;CELL("direccion",Tabla_471067!A211),"208")</f>
        <v>208</v>
      </c>
      <c r="T215" s="10" t="str">
        <f ca="1">HYPERLINK("#"&amp;CELL("direccion",Tabla_471023!A211),"208")</f>
        <v>208</v>
      </c>
      <c r="U215" s="10" t="str">
        <f ca="1">HYPERLINK("#"&amp;CELL("direccion",Tabla_471047!A211),"208")</f>
        <v>208</v>
      </c>
      <c r="V215" s="10" t="str">
        <f ca="1">HYPERLINK("#"&amp;CELL("direccion",Tabla_471030!A211),"208")</f>
        <v>208</v>
      </c>
      <c r="W215" s="10" t="str">
        <f ca="1">HYPERLINK("#"&amp;CELL("direccion",Tabla_471041!A211),"208")</f>
        <v>208</v>
      </c>
      <c r="X215" s="10" t="str">
        <f ca="1">HYPERLINK("#"&amp;CELL("direccion",Tabla_471031!A211),"208")</f>
        <v>208</v>
      </c>
      <c r="Y215" s="10" t="str">
        <f ca="1">HYPERLINK("#"&amp;CELL("direccion",Tabla_471032!A211),"208")</f>
        <v>208</v>
      </c>
      <c r="Z215" s="10" t="str">
        <f ca="1">HYPERLINK("#"&amp;CELL("direccion",Tabla_471059!A211),"208")</f>
        <v>208</v>
      </c>
      <c r="AA215" s="10" t="str">
        <f ca="1">HYPERLINK("#"&amp;CELL("direccion",Tabla_471071!A211),"208")</f>
        <v>208</v>
      </c>
      <c r="AB215" s="10" t="str">
        <f ca="1">HYPERLINK("#"&amp;CELL("direccion",Tabla_471062!A211),"208")</f>
        <v>208</v>
      </c>
      <c r="AC215" s="10" t="str">
        <f ca="1">HYPERLINK("#"&amp;CELL("direccion",Tabla_471074!A211),"208")</f>
        <v>208</v>
      </c>
      <c r="AD215" s="5" t="s">
        <v>213</v>
      </c>
      <c r="AE215" s="3">
        <v>46203</v>
      </c>
    </row>
    <row r="216" spans="1:31" x14ac:dyDescent="0.25">
      <c r="A216" s="5">
        <v>2026</v>
      </c>
      <c r="B216" s="3">
        <v>46113</v>
      </c>
      <c r="C216" s="3">
        <v>46203</v>
      </c>
      <c r="D216" s="5" t="s">
        <v>84</v>
      </c>
      <c r="E216" s="5">
        <v>169</v>
      </c>
      <c r="F216" s="5" t="s">
        <v>300</v>
      </c>
      <c r="G216" s="5" t="s">
        <v>300</v>
      </c>
      <c r="H216" s="5" t="s">
        <v>225</v>
      </c>
      <c r="I216" s="5" t="s">
        <v>733</v>
      </c>
      <c r="J216" s="5" t="s">
        <v>336</v>
      </c>
      <c r="K216" s="5" t="s">
        <v>734</v>
      </c>
      <c r="L216" s="5" t="s">
        <v>91</v>
      </c>
      <c r="M216" s="5">
        <v>11941</v>
      </c>
      <c r="N216" s="5" t="s">
        <v>212</v>
      </c>
      <c r="O216" s="5">
        <v>9675.8300000000017</v>
      </c>
      <c r="P216" s="5" t="s">
        <v>212</v>
      </c>
      <c r="Q216" s="10" t="str">
        <f ca="1">HYPERLINK("#"&amp;CELL("direccion",Tabla_471065!A212),"209")</f>
        <v>209</v>
      </c>
      <c r="R216" s="10" t="str">
        <f ca="1">HYPERLINK("#"&amp;CELL("direccion",Tabla_471039!A212),"209")</f>
        <v>209</v>
      </c>
      <c r="S216" s="10" t="str">
        <f ca="1">HYPERLINK("#"&amp;CELL("direccion",Tabla_471067!A212),"209")</f>
        <v>209</v>
      </c>
      <c r="T216" s="10" t="str">
        <f ca="1">HYPERLINK("#"&amp;CELL("direccion",Tabla_471023!A212),"209")</f>
        <v>209</v>
      </c>
      <c r="U216" s="10" t="str">
        <f ca="1">HYPERLINK("#"&amp;CELL("direccion",Tabla_471047!A212),"209")</f>
        <v>209</v>
      </c>
      <c r="V216" s="10" t="str">
        <f ca="1">HYPERLINK("#"&amp;CELL("direccion",Tabla_471030!A212),"209")</f>
        <v>209</v>
      </c>
      <c r="W216" s="10" t="str">
        <f ca="1">HYPERLINK("#"&amp;CELL("direccion",Tabla_471041!A212),"209")</f>
        <v>209</v>
      </c>
      <c r="X216" s="10" t="str">
        <f ca="1">HYPERLINK("#"&amp;CELL("direccion",Tabla_471031!A212),"209")</f>
        <v>209</v>
      </c>
      <c r="Y216" s="10" t="str">
        <f ca="1">HYPERLINK("#"&amp;CELL("direccion",Tabla_471032!A212),"209")</f>
        <v>209</v>
      </c>
      <c r="Z216" s="10" t="str">
        <f ca="1">HYPERLINK("#"&amp;CELL("direccion",Tabla_471059!A212),"209")</f>
        <v>209</v>
      </c>
      <c r="AA216" s="10" t="str">
        <f ca="1">HYPERLINK("#"&amp;CELL("direccion",Tabla_471071!A212),"209")</f>
        <v>209</v>
      </c>
      <c r="AB216" s="10" t="str">
        <f ca="1">HYPERLINK("#"&amp;CELL("direccion",Tabla_471062!A212),"209")</f>
        <v>209</v>
      </c>
      <c r="AC216" s="10" t="str">
        <f ca="1">HYPERLINK("#"&amp;CELL("direccion",Tabla_471074!A212),"209")</f>
        <v>209</v>
      </c>
      <c r="AD216" s="5" t="s">
        <v>213</v>
      </c>
      <c r="AE216" s="3">
        <v>46203</v>
      </c>
    </row>
    <row r="217" spans="1:31" x14ac:dyDescent="0.25">
      <c r="A217" s="5">
        <v>2026</v>
      </c>
      <c r="B217" s="3">
        <v>46113</v>
      </c>
      <c r="C217" s="3">
        <v>46203</v>
      </c>
      <c r="D217" s="5" t="s">
        <v>84</v>
      </c>
      <c r="E217" s="5">
        <v>169</v>
      </c>
      <c r="F217" s="5" t="s">
        <v>296</v>
      </c>
      <c r="G217" s="5" t="s">
        <v>296</v>
      </c>
      <c r="H217" s="5" t="s">
        <v>225</v>
      </c>
      <c r="I217" s="5" t="s">
        <v>735</v>
      </c>
      <c r="J217" s="5" t="s">
        <v>736</v>
      </c>
      <c r="K217" s="5" t="s">
        <v>737</v>
      </c>
      <c r="L217" s="5" t="s">
        <v>91</v>
      </c>
      <c r="M217" s="5">
        <v>11941</v>
      </c>
      <c r="N217" s="5" t="s">
        <v>212</v>
      </c>
      <c r="O217" s="5">
        <v>9675.8300000000017</v>
      </c>
      <c r="P217" s="5" t="s">
        <v>212</v>
      </c>
      <c r="Q217" s="10" t="str">
        <f ca="1">HYPERLINK("#"&amp;CELL("direccion",Tabla_471065!A213),"210")</f>
        <v>210</v>
      </c>
      <c r="R217" s="10" t="str">
        <f ca="1">HYPERLINK("#"&amp;CELL("direccion",Tabla_471039!A213),"210")</f>
        <v>210</v>
      </c>
      <c r="S217" s="10" t="str">
        <f ca="1">HYPERLINK("#"&amp;CELL("direccion",Tabla_471067!A213),"210")</f>
        <v>210</v>
      </c>
      <c r="T217" s="10" t="str">
        <f ca="1">HYPERLINK("#"&amp;CELL("direccion",Tabla_471023!A213),"210")</f>
        <v>210</v>
      </c>
      <c r="U217" s="10" t="str">
        <f ca="1">HYPERLINK("#"&amp;CELL("direccion",Tabla_471047!A213),"210")</f>
        <v>210</v>
      </c>
      <c r="V217" s="10" t="str">
        <f ca="1">HYPERLINK("#"&amp;CELL("direccion",Tabla_471030!A213),"210")</f>
        <v>210</v>
      </c>
      <c r="W217" s="10" t="str">
        <f ca="1">HYPERLINK("#"&amp;CELL("direccion",Tabla_471041!A213),"210")</f>
        <v>210</v>
      </c>
      <c r="X217" s="10" t="str">
        <f ca="1">HYPERLINK("#"&amp;CELL("direccion",Tabla_471031!A213),"210")</f>
        <v>210</v>
      </c>
      <c r="Y217" s="10" t="str">
        <f ca="1">HYPERLINK("#"&amp;CELL("direccion",Tabla_471032!A213),"210")</f>
        <v>210</v>
      </c>
      <c r="Z217" s="10" t="str">
        <f ca="1">HYPERLINK("#"&amp;CELL("direccion",Tabla_471059!A213),"210")</f>
        <v>210</v>
      </c>
      <c r="AA217" s="10" t="str">
        <f ca="1">HYPERLINK("#"&amp;CELL("direccion",Tabla_471071!A213),"210")</f>
        <v>210</v>
      </c>
      <c r="AB217" s="10" t="str">
        <f ca="1">HYPERLINK("#"&amp;CELL("direccion",Tabla_471062!A213),"210")</f>
        <v>210</v>
      </c>
      <c r="AC217" s="10" t="str">
        <f ca="1">HYPERLINK("#"&amp;CELL("direccion",Tabla_471074!A213),"210")</f>
        <v>210</v>
      </c>
      <c r="AD217" s="5" t="s">
        <v>213</v>
      </c>
      <c r="AE217" s="3">
        <v>46203</v>
      </c>
    </row>
    <row r="218" spans="1:31" x14ac:dyDescent="0.25">
      <c r="A218" s="5">
        <v>2026</v>
      </c>
      <c r="B218" s="3">
        <v>46113</v>
      </c>
      <c r="C218" s="3">
        <v>46203</v>
      </c>
      <c r="D218" s="5" t="s">
        <v>84</v>
      </c>
      <c r="E218" s="5">
        <v>169</v>
      </c>
      <c r="F218" s="5" t="s">
        <v>302</v>
      </c>
      <c r="G218" s="5" t="s">
        <v>302</v>
      </c>
      <c r="H218" s="5" t="s">
        <v>225</v>
      </c>
      <c r="I218" s="5" t="s">
        <v>659</v>
      </c>
      <c r="J218" s="5" t="s">
        <v>738</v>
      </c>
      <c r="K218" s="5" t="s">
        <v>529</v>
      </c>
      <c r="L218" s="5" t="s">
        <v>91</v>
      </c>
      <c r="M218" s="5">
        <v>11941</v>
      </c>
      <c r="N218" s="5" t="s">
        <v>212</v>
      </c>
      <c r="O218" s="5">
        <v>9675.8300000000017</v>
      </c>
      <c r="P218" s="5" t="s">
        <v>212</v>
      </c>
      <c r="Q218" s="10" t="str">
        <f ca="1">HYPERLINK("#"&amp;CELL("direccion",Tabla_471065!A214),"211")</f>
        <v>211</v>
      </c>
      <c r="R218" s="10" t="str">
        <f ca="1">HYPERLINK("#"&amp;CELL("direccion",Tabla_471039!A214),"211")</f>
        <v>211</v>
      </c>
      <c r="S218" s="10" t="str">
        <f ca="1">HYPERLINK("#"&amp;CELL("direccion",Tabla_471067!A214),"211")</f>
        <v>211</v>
      </c>
      <c r="T218" s="10" t="str">
        <f ca="1">HYPERLINK("#"&amp;CELL("direccion",Tabla_471023!A214),"211")</f>
        <v>211</v>
      </c>
      <c r="U218" s="10" t="str">
        <f ca="1">HYPERLINK("#"&amp;CELL("direccion",Tabla_471047!A214),"211")</f>
        <v>211</v>
      </c>
      <c r="V218" s="10" t="str">
        <f ca="1">HYPERLINK("#"&amp;CELL("direccion",Tabla_471030!A214),"211")</f>
        <v>211</v>
      </c>
      <c r="W218" s="10" t="str">
        <f ca="1">HYPERLINK("#"&amp;CELL("direccion",Tabla_471041!A214),"211")</f>
        <v>211</v>
      </c>
      <c r="X218" s="10" t="str">
        <f ca="1">HYPERLINK("#"&amp;CELL("direccion",Tabla_471031!A214),"211")</f>
        <v>211</v>
      </c>
      <c r="Y218" s="10" t="str">
        <f ca="1">HYPERLINK("#"&amp;CELL("direccion",Tabla_471032!A214),"211")</f>
        <v>211</v>
      </c>
      <c r="Z218" s="10" t="str">
        <f ca="1">HYPERLINK("#"&amp;CELL("direccion",Tabla_471059!A214),"211")</f>
        <v>211</v>
      </c>
      <c r="AA218" s="10" t="str">
        <f ca="1">HYPERLINK("#"&amp;CELL("direccion",Tabla_471071!A214),"211")</f>
        <v>211</v>
      </c>
      <c r="AB218" s="10" t="str">
        <f ca="1">HYPERLINK("#"&amp;CELL("direccion",Tabla_471062!A214),"211")</f>
        <v>211</v>
      </c>
      <c r="AC218" s="10" t="str">
        <f ca="1">HYPERLINK("#"&amp;CELL("direccion",Tabla_471074!A214),"211")</f>
        <v>211</v>
      </c>
      <c r="AD218" s="5" t="s">
        <v>213</v>
      </c>
      <c r="AE218" s="3">
        <v>46203</v>
      </c>
    </row>
    <row r="219" spans="1:31" x14ac:dyDescent="0.25">
      <c r="A219" s="5">
        <v>2026</v>
      </c>
      <c r="B219" s="3">
        <v>46113</v>
      </c>
      <c r="C219" s="3">
        <v>46203</v>
      </c>
      <c r="D219" s="5" t="s">
        <v>84</v>
      </c>
      <c r="E219" s="5">
        <v>160</v>
      </c>
      <c r="F219" s="5" t="s">
        <v>303</v>
      </c>
      <c r="G219" s="5" t="s">
        <v>303</v>
      </c>
      <c r="H219" s="5" t="s">
        <v>225</v>
      </c>
      <c r="I219" s="5" t="s">
        <v>739</v>
      </c>
      <c r="J219" s="5" t="s">
        <v>740</v>
      </c>
      <c r="K219" s="5" t="s">
        <v>387</v>
      </c>
      <c r="L219" s="5" t="s">
        <v>92</v>
      </c>
      <c r="M219" s="5">
        <v>10868</v>
      </c>
      <c r="N219" s="5" t="s">
        <v>212</v>
      </c>
      <c r="O219" s="5">
        <v>8900.43</v>
      </c>
      <c r="P219" s="5" t="s">
        <v>212</v>
      </c>
      <c r="Q219" s="10" t="str">
        <f ca="1">HYPERLINK("#"&amp;CELL("direccion",Tabla_471065!A215),"212")</f>
        <v>212</v>
      </c>
      <c r="R219" s="10" t="str">
        <f ca="1">HYPERLINK("#"&amp;CELL("direccion",Tabla_471039!A215),"212")</f>
        <v>212</v>
      </c>
      <c r="S219" s="10" t="str">
        <f ca="1">HYPERLINK("#"&amp;CELL("direccion",Tabla_471067!A215),"212")</f>
        <v>212</v>
      </c>
      <c r="T219" s="10" t="str">
        <f ca="1">HYPERLINK("#"&amp;CELL("direccion",Tabla_471023!A215),"212")</f>
        <v>212</v>
      </c>
      <c r="U219" s="10" t="str">
        <f ca="1">HYPERLINK("#"&amp;CELL("direccion",Tabla_471047!A215),"212")</f>
        <v>212</v>
      </c>
      <c r="V219" s="10" t="str">
        <f ca="1">HYPERLINK("#"&amp;CELL("direccion",Tabla_471030!A215),"212")</f>
        <v>212</v>
      </c>
      <c r="W219" s="10" t="str">
        <f ca="1">HYPERLINK("#"&amp;CELL("direccion",Tabla_471041!A215),"212")</f>
        <v>212</v>
      </c>
      <c r="X219" s="10" t="str">
        <f ca="1">HYPERLINK("#"&amp;CELL("direccion",Tabla_471031!A215),"212")</f>
        <v>212</v>
      </c>
      <c r="Y219" s="10" t="str">
        <f ca="1">HYPERLINK("#"&amp;CELL("direccion",Tabla_471032!A215),"212")</f>
        <v>212</v>
      </c>
      <c r="Z219" s="10" t="str">
        <f ca="1">HYPERLINK("#"&amp;CELL("direccion",Tabla_471059!A215),"212")</f>
        <v>212</v>
      </c>
      <c r="AA219" s="10" t="str">
        <f ca="1">HYPERLINK("#"&amp;CELL("direccion",Tabla_471071!A215),"212")</f>
        <v>212</v>
      </c>
      <c r="AB219" s="10" t="str">
        <f ca="1">HYPERLINK("#"&amp;CELL("direccion",Tabla_471062!A215),"212")</f>
        <v>212</v>
      </c>
      <c r="AC219" s="10" t="str">
        <f ca="1">HYPERLINK("#"&amp;CELL("direccion",Tabla_471074!A215),"212")</f>
        <v>212</v>
      </c>
      <c r="AD219" s="5" t="s">
        <v>213</v>
      </c>
      <c r="AE219" s="3">
        <v>46203</v>
      </c>
    </row>
    <row r="220" spans="1:31" x14ac:dyDescent="0.25">
      <c r="A220" s="5">
        <v>2026</v>
      </c>
      <c r="B220" s="3">
        <v>46113</v>
      </c>
      <c r="C220" s="3">
        <v>46203</v>
      </c>
      <c r="D220" s="5" t="s">
        <v>84</v>
      </c>
      <c r="E220" s="5">
        <v>159</v>
      </c>
      <c r="F220" s="5" t="s">
        <v>282</v>
      </c>
      <c r="G220" s="5" t="s">
        <v>282</v>
      </c>
      <c r="H220" s="5" t="s">
        <v>225</v>
      </c>
      <c r="I220" s="5" t="s">
        <v>741</v>
      </c>
      <c r="J220" s="5" t="s">
        <v>742</v>
      </c>
      <c r="K220" s="5" t="s">
        <v>743</v>
      </c>
      <c r="L220" s="5" t="s">
        <v>92</v>
      </c>
      <c r="M220" s="5">
        <v>10077</v>
      </c>
      <c r="N220" s="5" t="s">
        <v>212</v>
      </c>
      <c r="O220" s="5">
        <v>8701.68</v>
      </c>
      <c r="P220" s="5" t="s">
        <v>212</v>
      </c>
      <c r="Q220" s="10" t="str">
        <f ca="1">HYPERLINK("#"&amp;CELL("direccion",Tabla_471065!A216),"213")</f>
        <v>213</v>
      </c>
      <c r="R220" s="10" t="str">
        <f ca="1">HYPERLINK("#"&amp;CELL("direccion",Tabla_471039!A216),"213")</f>
        <v>213</v>
      </c>
      <c r="S220" s="10" t="str">
        <f ca="1">HYPERLINK("#"&amp;CELL("direccion",Tabla_471067!A216),"213")</f>
        <v>213</v>
      </c>
      <c r="T220" s="10" t="str">
        <f ca="1">HYPERLINK("#"&amp;CELL("direccion",Tabla_471023!A216),"213")</f>
        <v>213</v>
      </c>
      <c r="U220" s="10" t="str">
        <f ca="1">HYPERLINK("#"&amp;CELL("direccion",Tabla_471047!A216),"213")</f>
        <v>213</v>
      </c>
      <c r="V220" s="10" t="str">
        <f ca="1">HYPERLINK("#"&amp;CELL("direccion",Tabla_471030!A216),"213")</f>
        <v>213</v>
      </c>
      <c r="W220" s="10" t="str">
        <f ca="1">HYPERLINK("#"&amp;CELL("direccion",Tabla_471041!A216),"213")</f>
        <v>213</v>
      </c>
      <c r="X220" s="10" t="str">
        <f ca="1">HYPERLINK("#"&amp;CELL("direccion",Tabla_471031!A216),"213")</f>
        <v>213</v>
      </c>
      <c r="Y220" s="10" t="str">
        <f ca="1">HYPERLINK("#"&amp;CELL("direccion",Tabla_471032!A216),"213")</f>
        <v>213</v>
      </c>
      <c r="Z220" s="10" t="str">
        <f ca="1">HYPERLINK("#"&amp;CELL("direccion",Tabla_471059!A216),"213")</f>
        <v>213</v>
      </c>
      <c r="AA220" s="10" t="str">
        <f ca="1">HYPERLINK("#"&amp;CELL("direccion",Tabla_471071!A216),"213")</f>
        <v>213</v>
      </c>
      <c r="AB220" s="10" t="str">
        <f ca="1">HYPERLINK("#"&amp;CELL("direccion",Tabla_471062!A216),"213")</f>
        <v>213</v>
      </c>
      <c r="AC220" s="10" t="str">
        <f ca="1">HYPERLINK("#"&amp;CELL("direccion",Tabla_471074!A216),"213")</f>
        <v>213</v>
      </c>
      <c r="AD220" s="5" t="s">
        <v>213</v>
      </c>
      <c r="AE220" s="3">
        <v>46203</v>
      </c>
    </row>
    <row r="221" spans="1:31" x14ac:dyDescent="0.25">
      <c r="A221" s="5">
        <v>2026</v>
      </c>
      <c r="B221" s="3">
        <v>46113</v>
      </c>
      <c r="C221" s="3">
        <v>46203</v>
      </c>
      <c r="D221" s="5" t="s">
        <v>84</v>
      </c>
      <c r="E221" s="5">
        <v>159</v>
      </c>
      <c r="F221" s="5" t="s">
        <v>282</v>
      </c>
      <c r="G221" s="5" t="s">
        <v>282</v>
      </c>
      <c r="H221" s="5" t="s">
        <v>225</v>
      </c>
      <c r="I221" s="5" t="s">
        <v>744</v>
      </c>
      <c r="J221" s="5" t="s">
        <v>745</v>
      </c>
      <c r="K221" s="5" t="s">
        <v>746</v>
      </c>
      <c r="L221" s="5" t="s">
        <v>91</v>
      </c>
      <c r="M221" s="5">
        <v>11151</v>
      </c>
      <c r="N221" s="5" t="s">
        <v>212</v>
      </c>
      <c r="O221" s="5">
        <v>9054.01</v>
      </c>
      <c r="P221" s="5" t="s">
        <v>212</v>
      </c>
      <c r="Q221" s="10" t="str">
        <f ca="1">HYPERLINK("#"&amp;CELL("direccion",Tabla_471065!A217),"214")</f>
        <v>214</v>
      </c>
      <c r="R221" s="10" t="str">
        <f ca="1">HYPERLINK("#"&amp;CELL("direccion",Tabla_471039!A217),"214")</f>
        <v>214</v>
      </c>
      <c r="S221" s="10" t="str">
        <f ca="1">HYPERLINK("#"&amp;CELL("direccion",Tabla_471067!A217),"214")</f>
        <v>214</v>
      </c>
      <c r="T221" s="10" t="str">
        <f ca="1">HYPERLINK("#"&amp;CELL("direccion",Tabla_471023!A217),"214")</f>
        <v>214</v>
      </c>
      <c r="U221" s="10" t="str">
        <f ca="1">HYPERLINK("#"&amp;CELL("direccion",Tabla_471047!A217),"214")</f>
        <v>214</v>
      </c>
      <c r="V221" s="10" t="str">
        <f ca="1">HYPERLINK("#"&amp;CELL("direccion",Tabla_471030!A217),"214")</f>
        <v>214</v>
      </c>
      <c r="W221" s="10" t="str">
        <f ca="1">HYPERLINK("#"&amp;CELL("direccion",Tabla_471041!A217),"214")</f>
        <v>214</v>
      </c>
      <c r="X221" s="10" t="str">
        <f ca="1">HYPERLINK("#"&amp;CELL("direccion",Tabla_471031!A217),"214")</f>
        <v>214</v>
      </c>
      <c r="Y221" s="10" t="str">
        <f ca="1">HYPERLINK("#"&amp;CELL("direccion",Tabla_471032!A217),"214")</f>
        <v>214</v>
      </c>
      <c r="Z221" s="10" t="str">
        <f ca="1">HYPERLINK("#"&amp;CELL("direccion",Tabla_471059!A217),"214")</f>
        <v>214</v>
      </c>
      <c r="AA221" s="10" t="str">
        <f ca="1">HYPERLINK("#"&amp;CELL("direccion",Tabla_471071!A217),"214")</f>
        <v>214</v>
      </c>
      <c r="AB221" s="10" t="str">
        <f ca="1">HYPERLINK("#"&amp;CELL("direccion",Tabla_471062!A217),"214")</f>
        <v>214</v>
      </c>
      <c r="AC221" s="10" t="str">
        <f ca="1">HYPERLINK("#"&amp;CELL("direccion",Tabla_471074!A217),"214")</f>
        <v>214</v>
      </c>
      <c r="AD221" s="5" t="s">
        <v>213</v>
      </c>
      <c r="AE221" s="3">
        <v>46203</v>
      </c>
    </row>
    <row r="222" spans="1:31" x14ac:dyDescent="0.25">
      <c r="A222" s="5">
        <v>2026</v>
      </c>
      <c r="B222" s="3">
        <v>46113</v>
      </c>
      <c r="C222" s="3">
        <v>46203</v>
      </c>
      <c r="D222" s="5" t="s">
        <v>84</v>
      </c>
      <c r="E222" s="5">
        <v>159</v>
      </c>
      <c r="F222" s="5" t="s">
        <v>282</v>
      </c>
      <c r="G222" s="5" t="s">
        <v>282</v>
      </c>
      <c r="H222" s="5" t="s">
        <v>225</v>
      </c>
      <c r="I222" s="5" t="s">
        <v>747</v>
      </c>
      <c r="J222" s="5" t="s">
        <v>463</v>
      </c>
      <c r="K222" s="5" t="s">
        <v>451</v>
      </c>
      <c r="L222" s="5" t="s">
        <v>92</v>
      </c>
      <c r="M222" s="5">
        <v>11151</v>
      </c>
      <c r="N222" s="5" t="s">
        <v>212</v>
      </c>
      <c r="O222" s="5">
        <v>9054.01</v>
      </c>
      <c r="P222" s="5" t="s">
        <v>212</v>
      </c>
      <c r="Q222" s="10" t="str">
        <f ca="1">HYPERLINK("#"&amp;CELL("direccion",Tabla_471065!A218),"215")</f>
        <v>215</v>
      </c>
      <c r="R222" s="10" t="str">
        <f ca="1">HYPERLINK("#"&amp;CELL("direccion",Tabla_471039!A218),"215")</f>
        <v>215</v>
      </c>
      <c r="S222" s="10" t="str">
        <f ca="1">HYPERLINK("#"&amp;CELL("direccion",Tabla_471067!A218),"215")</f>
        <v>215</v>
      </c>
      <c r="T222" s="10" t="str">
        <f ca="1">HYPERLINK("#"&amp;CELL("direccion",Tabla_471023!A218),"215")</f>
        <v>215</v>
      </c>
      <c r="U222" s="10" t="str">
        <f ca="1">HYPERLINK("#"&amp;CELL("direccion",Tabla_471047!A218),"215")</f>
        <v>215</v>
      </c>
      <c r="V222" s="10" t="str">
        <f ca="1">HYPERLINK("#"&amp;CELL("direccion",Tabla_471030!A218),"215")</f>
        <v>215</v>
      </c>
      <c r="W222" s="10" t="str">
        <f ca="1">HYPERLINK("#"&amp;CELL("direccion",Tabla_471041!A218),"215")</f>
        <v>215</v>
      </c>
      <c r="X222" s="10" t="str">
        <f ca="1">HYPERLINK("#"&amp;CELL("direccion",Tabla_471031!A218),"215")</f>
        <v>215</v>
      </c>
      <c r="Y222" s="10" t="str">
        <f ca="1">HYPERLINK("#"&amp;CELL("direccion",Tabla_471032!A218),"215")</f>
        <v>215</v>
      </c>
      <c r="Z222" s="10" t="str">
        <f ca="1">HYPERLINK("#"&amp;CELL("direccion",Tabla_471059!A218),"215")</f>
        <v>215</v>
      </c>
      <c r="AA222" s="10" t="str">
        <f ca="1">HYPERLINK("#"&amp;CELL("direccion",Tabla_471071!A218),"215")</f>
        <v>215</v>
      </c>
      <c r="AB222" s="10" t="str">
        <f ca="1">HYPERLINK("#"&amp;CELL("direccion",Tabla_471062!A218),"215")</f>
        <v>215</v>
      </c>
      <c r="AC222" s="10" t="str">
        <f ca="1">HYPERLINK("#"&amp;CELL("direccion",Tabla_471074!A218),"215")</f>
        <v>215</v>
      </c>
      <c r="AD222" s="5" t="s">
        <v>213</v>
      </c>
      <c r="AE222" s="3">
        <v>46203</v>
      </c>
    </row>
    <row r="223" spans="1:31" x14ac:dyDescent="0.25">
      <c r="A223" s="5">
        <v>2026</v>
      </c>
      <c r="B223" s="3">
        <v>46113</v>
      </c>
      <c r="C223" s="3">
        <v>46203</v>
      </c>
      <c r="D223" s="5" t="s">
        <v>84</v>
      </c>
      <c r="E223" s="5">
        <v>159</v>
      </c>
      <c r="F223" s="5" t="s">
        <v>282</v>
      </c>
      <c r="G223" s="5" t="s">
        <v>282</v>
      </c>
      <c r="H223" s="5" t="s">
        <v>225</v>
      </c>
      <c r="I223" s="5" t="s">
        <v>748</v>
      </c>
      <c r="J223" s="5" t="s">
        <v>552</v>
      </c>
      <c r="K223" s="5" t="s">
        <v>749</v>
      </c>
      <c r="L223" s="5" t="s">
        <v>91</v>
      </c>
      <c r="M223" s="5">
        <v>10077</v>
      </c>
      <c r="N223" s="5" t="s">
        <v>212</v>
      </c>
      <c r="O223" s="5">
        <v>8701.68</v>
      </c>
      <c r="P223" s="5" t="s">
        <v>212</v>
      </c>
      <c r="Q223" s="10" t="str">
        <f ca="1">HYPERLINK("#"&amp;CELL("direccion",Tabla_471065!A219),"216")</f>
        <v>216</v>
      </c>
      <c r="R223" s="10" t="str">
        <f ca="1">HYPERLINK("#"&amp;CELL("direccion",Tabla_471039!A219),"216")</f>
        <v>216</v>
      </c>
      <c r="S223" s="10" t="str">
        <f ca="1">HYPERLINK("#"&amp;CELL("direccion",Tabla_471067!A219),"216")</f>
        <v>216</v>
      </c>
      <c r="T223" s="10" t="str">
        <f ca="1">HYPERLINK("#"&amp;CELL("direccion",Tabla_471023!A219),"216")</f>
        <v>216</v>
      </c>
      <c r="U223" s="10" t="str">
        <f ca="1">HYPERLINK("#"&amp;CELL("direccion",Tabla_471047!A219),"216")</f>
        <v>216</v>
      </c>
      <c r="V223" s="10" t="str">
        <f ca="1">HYPERLINK("#"&amp;CELL("direccion",Tabla_471030!A219),"216")</f>
        <v>216</v>
      </c>
      <c r="W223" s="10" t="str">
        <f ca="1">HYPERLINK("#"&amp;CELL("direccion",Tabla_471041!A219),"216")</f>
        <v>216</v>
      </c>
      <c r="X223" s="10" t="str">
        <f ca="1">HYPERLINK("#"&amp;CELL("direccion",Tabla_471031!A219),"216")</f>
        <v>216</v>
      </c>
      <c r="Y223" s="10" t="str">
        <f ca="1">HYPERLINK("#"&amp;CELL("direccion",Tabla_471032!A219),"216")</f>
        <v>216</v>
      </c>
      <c r="Z223" s="10" t="str">
        <f ca="1">HYPERLINK("#"&amp;CELL("direccion",Tabla_471059!A219),"216")</f>
        <v>216</v>
      </c>
      <c r="AA223" s="10" t="str">
        <f ca="1">HYPERLINK("#"&amp;CELL("direccion",Tabla_471071!A219),"216")</f>
        <v>216</v>
      </c>
      <c r="AB223" s="10" t="str">
        <f ca="1">HYPERLINK("#"&amp;CELL("direccion",Tabla_471062!A219),"216")</f>
        <v>216</v>
      </c>
      <c r="AC223" s="10" t="str">
        <f ca="1">HYPERLINK("#"&amp;CELL("direccion",Tabla_471074!A219),"216")</f>
        <v>216</v>
      </c>
      <c r="AD223" s="5" t="s">
        <v>213</v>
      </c>
      <c r="AE223" s="3">
        <v>46203</v>
      </c>
    </row>
    <row r="224" spans="1:31" x14ac:dyDescent="0.25">
      <c r="A224" s="5">
        <v>2026</v>
      </c>
      <c r="B224" s="3">
        <v>46113</v>
      </c>
      <c r="C224" s="3">
        <v>46203</v>
      </c>
      <c r="D224" s="5" t="s">
        <v>84</v>
      </c>
      <c r="E224" s="5">
        <v>159</v>
      </c>
      <c r="F224" s="5" t="s">
        <v>282</v>
      </c>
      <c r="G224" s="5" t="s">
        <v>282</v>
      </c>
      <c r="H224" s="5" t="s">
        <v>225</v>
      </c>
      <c r="I224" s="5" t="s">
        <v>473</v>
      </c>
      <c r="J224" s="5" t="s">
        <v>441</v>
      </c>
      <c r="K224" s="5" t="s">
        <v>356</v>
      </c>
      <c r="L224" s="5" t="s">
        <v>91</v>
      </c>
      <c r="M224" s="5">
        <v>11151</v>
      </c>
      <c r="N224" s="5" t="s">
        <v>212</v>
      </c>
      <c r="O224" s="5">
        <v>9054.01</v>
      </c>
      <c r="P224" s="5" t="s">
        <v>212</v>
      </c>
      <c r="Q224" s="10" t="str">
        <f ca="1">HYPERLINK("#"&amp;CELL("direccion",Tabla_471065!A220),"217")</f>
        <v>217</v>
      </c>
      <c r="R224" s="10" t="str">
        <f ca="1">HYPERLINK("#"&amp;CELL("direccion",Tabla_471039!A220),"217")</f>
        <v>217</v>
      </c>
      <c r="S224" s="10" t="str">
        <f ca="1">HYPERLINK("#"&amp;CELL("direccion",Tabla_471067!A220),"217")</f>
        <v>217</v>
      </c>
      <c r="T224" s="10" t="str">
        <f ca="1">HYPERLINK("#"&amp;CELL("direccion",Tabla_471023!A220),"217")</f>
        <v>217</v>
      </c>
      <c r="U224" s="10" t="str">
        <f ca="1">HYPERLINK("#"&amp;CELL("direccion",Tabla_471047!A220),"217")</f>
        <v>217</v>
      </c>
      <c r="V224" s="10" t="str">
        <f ca="1">HYPERLINK("#"&amp;CELL("direccion",Tabla_471030!A220),"217")</f>
        <v>217</v>
      </c>
      <c r="W224" s="10" t="str">
        <f ca="1">HYPERLINK("#"&amp;CELL("direccion",Tabla_471041!A220),"217")</f>
        <v>217</v>
      </c>
      <c r="X224" s="10" t="str">
        <f ca="1">HYPERLINK("#"&amp;CELL("direccion",Tabla_471031!A220),"217")</f>
        <v>217</v>
      </c>
      <c r="Y224" s="10" t="str">
        <f ca="1">HYPERLINK("#"&amp;CELL("direccion",Tabla_471032!A220),"217")</f>
        <v>217</v>
      </c>
      <c r="Z224" s="10" t="str">
        <f ca="1">HYPERLINK("#"&amp;CELL("direccion",Tabla_471059!A220),"217")</f>
        <v>217</v>
      </c>
      <c r="AA224" s="10" t="str">
        <f ca="1">HYPERLINK("#"&amp;CELL("direccion",Tabla_471071!A220),"217")</f>
        <v>217</v>
      </c>
      <c r="AB224" s="10" t="str">
        <f ca="1">HYPERLINK("#"&amp;CELL("direccion",Tabla_471062!A220),"217")</f>
        <v>217</v>
      </c>
      <c r="AC224" s="10" t="str">
        <f ca="1">HYPERLINK("#"&amp;CELL("direccion",Tabla_471074!A220),"217")</f>
        <v>217</v>
      </c>
      <c r="AD224" s="5" t="s">
        <v>213</v>
      </c>
      <c r="AE224" s="3">
        <v>46203</v>
      </c>
    </row>
    <row r="225" spans="1:31" x14ac:dyDescent="0.25">
      <c r="A225" s="5">
        <v>2026</v>
      </c>
      <c r="B225" s="3">
        <v>46113</v>
      </c>
      <c r="C225" s="3">
        <v>46203</v>
      </c>
      <c r="D225" s="5" t="s">
        <v>84</v>
      </c>
      <c r="E225" s="5">
        <v>159</v>
      </c>
      <c r="F225" s="5" t="s">
        <v>282</v>
      </c>
      <c r="G225" s="5" t="s">
        <v>282</v>
      </c>
      <c r="H225" s="5" t="s">
        <v>225</v>
      </c>
      <c r="I225" s="5" t="s">
        <v>750</v>
      </c>
      <c r="J225" s="5" t="s">
        <v>751</v>
      </c>
      <c r="K225" s="5" t="s">
        <v>630</v>
      </c>
      <c r="L225" s="5" t="s">
        <v>91</v>
      </c>
      <c r="M225" s="5">
        <v>10077</v>
      </c>
      <c r="N225" s="5" t="s">
        <v>212</v>
      </c>
      <c r="O225" s="5">
        <v>8701.68</v>
      </c>
      <c r="P225" s="5" t="s">
        <v>212</v>
      </c>
      <c r="Q225" s="10" t="str">
        <f ca="1">HYPERLINK("#"&amp;CELL("direccion",Tabla_471065!A221),"218")</f>
        <v>218</v>
      </c>
      <c r="R225" s="10" t="str">
        <f ca="1">HYPERLINK("#"&amp;CELL("direccion",Tabla_471039!A221),"218")</f>
        <v>218</v>
      </c>
      <c r="S225" s="10" t="str">
        <f ca="1">HYPERLINK("#"&amp;CELL("direccion",Tabla_471067!A221),"218")</f>
        <v>218</v>
      </c>
      <c r="T225" s="10" t="str">
        <f ca="1">HYPERLINK("#"&amp;CELL("direccion",Tabla_471023!A221),"218")</f>
        <v>218</v>
      </c>
      <c r="U225" s="10" t="str">
        <f ca="1">HYPERLINK("#"&amp;CELL("direccion",Tabla_471047!A221),"218")</f>
        <v>218</v>
      </c>
      <c r="V225" s="10" t="str">
        <f ca="1">HYPERLINK("#"&amp;CELL("direccion",Tabla_471030!A221),"218")</f>
        <v>218</v>
      </c>
      <c r="W225" s="10" t="str">
        <f ca="1">HYPERLINK("#"&amp;CELL("direccion",Tabla_471041!A221),"218")</f>
        <v>218</v>
      </c>
      <c r="X225" s="10" t="str">
        <f ca="1">HYPERLINK("#"&amp;CELL("direccion",Tabla_471031!A221),"218")</f>
        <v>218</v>
      </c>
      <c r="Y225" s="10" t="str">
        <f ca="1">HYPERLINK("#"&amp;CELL("direccion",Tabla_471032!A221),"218")</f>
        <v>218</v>
      </c>
      <c r="Z225" s="10" t="str">
        <f ca="1">HYPERLINK("#"&amp;CELL("direccion",Tabla_471059!A221),"218")</f>
        <v>218</v>
      </c>
      <c r="AA225" s="10" t="str">
        <f ca="1">HYPERLINK("#"&amp;CELL("direccion",Tabla_471071!A221),"218")</f>
        <v>218</v>
      </c>
      <c r="AB225" s="10" t="str">
        <f ca="1">HYPERLINK("#"&amp;CELL("direccion",Tabla_471062!A221),"218")</f>
        <v>218</v>
      </c>
      <c r="AC225" s="10" t="str">
        <f ca="1">HYPERLINK("#"&amp;CELL("direccion",Tabla_471074!A221),"218")</f>
        <v>218</v>
      </c>
      <c r="AD225" s="5" t="s">
        <v>213</v>
      </c>
      <c r="AE225" s="3">
        <v>46203</v>
      </c>
    </row>
    <row r="226" spans="1:31" x14ac:dyDescent="0.25">
      <c r="A226" s="5">
        <v>2026</v>
      </c>
      <c r="B226" s="3">
        <v>46113</v>
      </c>
      <c r="C226" s="3">
        <v>46203</v>
      </c>
      <c r="D226" s="5" t="s">
        <v>84</v>
      </c>
      <c r="E226" s="5">
        <v>159</v>
      </c>
      <c r="F226" s="5" t="s">
        <v>282</v>
      </c>
      <c r="G226" s="5" t="s">
        <v>282</v>
      </c>
      <c r="H226" s="5" t="s">
        <v>225</v>
      </c>
      <c r="I226" s="5" t="s">
        <v>752</v>
      </c>
      <c r="J226" s="5" t="s">
        <v>356</v>
      </c>
      <c r="K226" s="5" t="s">
        <v>510</v>
      </c>
      <c r="L226" s="5" t="s">
        <v>91</v>
      </c>
      <c r="M226" s="5">
        <v>11151</v>
      </c>
      <c r="N226" s="5" t="s">
        <v>212</v>
      </c>
      <c r="O226" s="5">
        <v>9054.01</v>
      </c>
      <c r="P226" s="5" t="s">
        <v>212</v>
      </c>
      <c r="Q226" s="10" t="str">
        <f ca="1">HYPERLINK("#"&amp;CELL("direccion",Tabla_471065!A222),"219")</f>
        <v>219</v>
      </c>
      <c r="R226" s="10" t="str">
        <f ca="1">HYPERLINK("#"&amp;CELL("direccion",Tabla_471039!A222),"219")</f>
        <v>219</v>
      </c>
      <c r="S226" s="10" t="str">
        <f ca="1">HYPERLINK("#"&amp;CELL("direccion",Tabla_471067!A222),"219")</f>
        <v>219</v>
      </c>
      <c r="T226" s="10" t="str">
        <f ca="1">HYPERLINK("#"&amp;CELL("direccion",Tabla_471023!A222),"219")</f>
        <v>219</v>
      </c>
      <c r="U226" s="10" t="str">
        <f ca="1">HYPERLINK("#"&amp;CELL("direccion",Tabla_471047!A222),"219")</f>
        <v>219</v>
      </c>
      <c r="V226" s="10" t="str">
        <f ca="1">HYPERLINK("#"&amp;CELL("direccion",Tabla_471030!A222),"219")</f>
        <v>219</v>
      </c>
      <c r="W226" s="10" t="str">
        <f ca="1">HYPERLINK("#"&amp;CELL("direccion",Tabla_471041!A222),"219")</f>
        <v>219</v>
      </c>
      <c r="X226" s="10" t="str">
        <f ca="1">HYPERLINK("#"&amp;CELL("direccion",Tabla_471031!A222),"219")</f>
        <v>219</v>
      </c>
      <c r="Y226" s="10" t="str">
        <f ca="1">HYPERLINK("#"&amp;CELL("direccion",Tabla_471032!A222),"219")</f>
        <v>219</v>
      </c>
      <c r="Z226" s="10" t="str">
        <f ca="1">HYPERLINK("#"&amp;CELL("direccion",Tabla_471059!A222),"219")</f>
        <v>219</v>
      </c>
      <c r="AA226" s="10" t="str">
        <f ca="1">HYPERLINK("#"&amp;CELL("direccion",Tabla_471071!A222),"219")</f>
        <v>219</v>
      </c>
      <c r="AB226" s="10" t="str">
        <f ca="1">HYPERLINK("#"&amp;CELL("direccion",Tabla_471062!A222),"219")</f>
        <v>219</v>
      </c>
      <c r="AC226" s="10" t="str">
        <f ca="1">HYPERLINK("#"&amp;CELL("direccion",Tabla_471074!A222),"219")</f>
        <v>219</v>
      </c>
      <c r="AD226" s="5" t="s">
        <v>213</v>
      </c>
      <c r="AE226" s="3">
        <v>46203</v>
      </c>
    </row>
    <row r="227" spans="1:31" x14ac:dyDescent="0.25">
      <c r="A227" s="5">
        <v>2026</v>
      </c>
      <c r="B227" s="3">
        <v>46113</v>
      </c>
      <c r="C227" s="3">
        <v>46203</v>
      </c>
      <c r="D227" s="5" t="s">
        <v>84</v>
      </c>
      <c r="E227" s="5">
        <v>159</v>
      </c>
      <c r="F227" s="5" t="s">
        <v>282</v>
      </c>
      <c r="G227" s="5" t="s">
        <v>282</v>
      </c>
      <c r="H227" s="5" t="s">
        <v>225</v>
      </c>
      <c r="I227" s="5" t="s">
        <v>753</v>
      </c>
      <c r="J227" s="5" t="s">
        <v>754</v>
      </c>
      <c r="K227" s="5" t="s">
        <v>503</v>
      </c>
      <c r="L227" s="5" t="s">
        <v>92</v>
      </c>
      <c r="M227" s="5">
        <v>11151</v>
      </c>
      <c r="N227" s="5" t="s">
        <v>212</v>
      </c>
      <c r="O227" s="5">
        <v>9054.01</v>
      </c>
      <c r="P227" s="5" t="s">
        <v>212</v>
      </c>
      <c r="Q227" s="10" t="str">
        <f ca="1">HYPERLINK("#"&amp;CELL("direccion",Tabla_471065!A223),"220")</f>
        <v>220</v>
      </c>
      <c r="R227" s="10" t="str">
        <f ca="1">HYPERLINK("#"&amp;CELL("direccion",Tabla_471039!A223),"220")</f>
        <v>220</v>
      </c>
      <c r="S227" s="10" t="str">
        <f ca="1">HYPERLINK("#"&amp;CELL("direccion",Tabla_471067!A223),"220")</f>
        <v>220</v>
      </c>
      <c r="T227" s="10" t="str">
        <f ca="1">HYPERLINK("#"&amp;CELL("direccion",Tabla_471023!A223),"220")</f>
        <v>220</v>
      </c>
      <c r="U227" s="10" t="str">
        <f ca="1">HYPERLINK("#"&amp;CELL("direccion",Tabla_471047!A223),"220")</f>
        <v>220</v>
      </c>
      <c r="V227" s="10" t="str">
        <f ca="1">HYPERLINK("#"&amp;CELL("direccion",Tabla_471030!A223),"220")</f>
        <v>220</v>
      </c>
      <c r="W227" s="10" t="str">
        <f ca="1">HYPERLINK("#"&amp;CELL("direccion",Tabla_471041!A223),"220")</f>
        <v>220</v>
      </c>
      <c r="X227" s="10" t="str">
        <f ca="1">HYPERLINK("#"&amp;CELL("direccion",Tabla_471031!A223),"220")</f>
        <v>220</v>
      </c>
      <c r="Y227" s="10" t="str">
        <f ca="1">HYPERLINK("#"&amp;CELL("direccion",Tabla_471032!A223),"220")</f>
        <v>220</v>
      </c>
      <c r="Z227" s="10" t="str">
        <f ca="1">HYPERLINK("#"&amp;CELL("direccion",Tabla_471059!A223),"220")</f>
        <v>220</v>
      </c>
      <c r="AA227" s="10" t="str">
        <f ca="1">HYPERLINK("#"&amp;CELL("direccion",Tabla_471071!A223),"220")</f>
        <v>220</v>
      </c>
      <c r="AB227" s="10" t="str">
        <f ca="1">HYPERLINK("#"&amp;CELL("direccion",Tabla_471062!A223),"220")</f>
        <v>220</v>
      </c>
      <c r="AC227" s="10" t="str">
        <f ca="1">HYPERLINK("#"&amp;CELL("direccion",Tabla_471074!A223),"220")</f>
        <v>220</v>
      </c>
      <c r="AD227" s="5" t="s">
        <v>213</v>
      </c>
      <c r="AE227" s="3">
        <v>46203</v>
      </c>
    </row>
    <row r="228" spans="1:31" x14ac:dyDescent="0.25">
      <c r="A228" s="5">
        <v>2026</v>
      </c>
      <c r="B228" s="3">
        <v>46113</v>
      </c>
      <c r="C228" s="3">
        <v>46203</v>
      </c>
      <c r="D228" s="5" t="s">
        <v>84</v>
      </c>
      <c r="E228" s="5">
        <v>159</v>
      </c>
      <c r="F228" s="5" t="s">
        <v>282</v>
      </c>
      <c r="G228" s="5" t="s">
        <v>282</v>
      </c>
      <c r="H228" s="5" t="s">
        <v>225</v>
      </c>
      <c r="I228" s="5" t="s">
        <v>755</v>
      </c>
      <c r="J228" s="5" t="s">
        <v>330</v>
      </c>
      <c r="K228" s="5" t="s">
        <v>756</v>
      </c>
      <c r="L228" s="5" t="s">
        <v>92</v>
      </c>
      <c r="M228" s="5">
        <v>10077</v>
      </c>
      <c r="N228" s="5" t="s">
        <v>212</v>
      </c>
      <c r="O228" s="5">
        <v>8701.68</v>
      </c>
      <c r="P228" s="5" t="s">
        <v>212</v>
      </c>
      <c r="Q228" s="10" t="str">
        <f ca="1">HYPERLINK("#"&amp;CELL("direccion",Tabla_471065!A224),"221")</f>
        <v>221</v>
      </c>
      <c r="R228" s="10" t="str">
        <f ca="1">HYPERLINK("#"&amp;CELL("direccion",Tabla_471039!A224),"221")</f>
        <v>221</v>
      </c>
      <c r="S228" s="10" t="str">
        <f ca="1">HYPERLINK("#"&amp;CELL("direccion",Tabla_471067!A224),"221")</f>
        <v>221</v>
      </c>
      <c r="T228" s="10" t="str">
        <f ca="1">HYPERLINK("#"&amp;CELL("direccion",Tabla_471023!A224),"221")</f>
        <v>221</v>
      </c>
      <c r="U228" s="10" t="str">
        <f ca="1">HYPERLINK("#"&amp;CELL("direccion",Tabla_471047!A224),"221")</f>
        <v>221</v>
      </c>
      <c r="V228" s="10" t="str">
        <f ca="1">HYPERLINK("#"&amp;CELL("direccion",Tabla_471030!A224),"221")</f>
        <v>221</v>
      </c>
      <c r="W228" s="10" t="str">
        <f ca="1">HYPERLINK("#"&amp;CELL("direccion",Tabla_471041!A224),"221")</f>
        <v>221</v>
      </c>
      <c r="X228" s="10" t="str">
        <f ca="1">HYPERLINK("#"&amp;CELL("direccion",Tabla_471031!A224),"221")</f>
        <v>221</v>
      </c>
      <c r="Y228" s="10" t="str">
        <f ca="1">HYPERLINK("#"&amp;CELL("direccion",Tabla_471032!A224),"221")</f>
        <v>221</v>
      </c>
      <c r="Z228" s="10" t="str">
        <f ca="1">HYPERLINK("#"&amp;CELL("direccion",Tabla_471059!A224),"221")</f>
        <v>221</v>
      </c>
      <c r="AA228" s="10" t="str">
        <f ca="1">HYPERLINK("#"&amp;CELL("direccion",Tabla_471071!A224),"221")</f>
        <v>221</v>
      </c>
      <c r="AB228" s="10" t="str">
        <f ca="1">HYPERLINK("#"&amp;CELL("direccion",Tabla_471062!A224),"221")</f>
        <v>221</v>
      </c>
      <c r="AC228" s="10" t="str">
        <f ca="1">HYPERLINK("#"&amp;CELL("direccion",Tabla_471074!A224),"221")</f>
        <v>221</v>
      </c>
      <c r="AD228" s="5" t="s">
        <v>213</v>
      </c>
      <c r="AE228" s="3">
        <v>46203</v>
      </c>
    </row>
    <row r="229" spans="1:31" x14ac:dyDescent="0.25">
      <c r="A229" s="5">
        <v>2026</v>
      </c>
      <c r="B229" s="3">
        <v>46113</v>
      </c>
      <c r="C229" s="3">
        <v>46203</v>
      </c>
      <c r="D229" s="5" t="s">
        <v>84</v>
      </c>
      <c r="E229" s="5">
        <v>159</v>
      </c>
      <c r="F229" s="5" t="s">
        <v>282</v>
      </c>
      <c r="G229" s="5" t="s">
        <v>282</v>
      </c>
      <c r="H229" s="5" t="s">
        <v>225</v>
      </c>
      <c r="I229" s="5" t="s">
        <v>757</v>
      </c>
      <c r="J229" s="5" t="s">
        <v>370</v>
      </c>
      <c r="K229" s="5" t="s">
        <v>520</v>
      </c>
      <c r="L229" s="5" t="s">
        <v>91</v>
      </c>
      <c r="M229" s="5">
        <v>10077</v>
      </c>
      <c r="N229" s="5" t="s">
        <v>212</v>
      </c>
      <c r="O229" s="5">
        <v>8701.68</v>
      </c>
      <c r="P229" s="5" t="s">
        <v>212</v>
      </c>
      <c r="Q229" s="10" t="str">
        <f ca="1">HYPERLINK("#"&amp;CELL("direccion",Tabla_471065!A225),"222")</f>
        <v>222</v>
      </c>
      <c r="R229" s="10" t="str">
        <f ca="1">HYPERLINK("#"&amp;CELL("direccion",Tabla_471039!A225),"222")</f>
        <v>222</v>
      </c>
      <c r="S229" s="10" t="str">
        <f ca="1">HYPERLINK("#"&amp;CELL("direccion",Tabla_471067!A225),"222")</f>
        <v>222</v>
      </c>
      <c r="T229" s="10" t="str">
        <f ca="1">HYPERLINK("#"&amp;CELL("direccion",Tabla_471023!A225),"222")</f>
        <v>222</v>
      </c>
      <c r="U229" s="10" t="str">
        <f ca="1">HYPERLINK("#"&amp;CELL("direccion",Tabla_471047!A225),"222")</f>
        <v>222</v>
      </c>
      <c r="V229" s="10" t="str">
        <f ca="1">HYPERLINK("#"&amp;CELL("direccion",Tabla_471030!A225),"222")</f>
        <v>222</v>
      </c>
      <c r="W229" s="10" t="str">
        <f ca="1">HYPERLINK("#"&amp;CELL("direccion",Tabla_471041!A225),"222")</f>
        <v>222</v>
      </c>
      <c r="X229" s="10" t="str">
        <f ca="1">HYPERLINK("#"&amp;CELL("direccion",Tabla_471031!A225),"222")</f>
        <v>222</v>
      </c>
      <c r="Y229" s="10" t="str">
        <f ca="1">HYPERLINK("#"&amp;CELL("direccion",Tabla_471032!A225),"222")</f>
        <v>222</v>
      </c>
      <c r="Z229" s="10" t="str">
        <f ca="1">HYPERLINK("#"&amp;CELL("direccion",Tabla_471059!A225),"222")</f>
        <v>222</v>
      </c>
      <c r="AA229" s="10" t="str">
        <f ca="1">HYPERLINK("#"&amp;CELL("direccion",Tabla_471071!A225),"222")</f>
        <v>222</v>
      </c>
      <c r="AB229" s="10" t="str">
        <f ca="1">HYPERLINK("#"&amp;CELL("direccion",Tabla_471062!A225),"222")</f>
        <v>222</v>
      </c>
      <c r="AC229" s="10" t="str">
        <f ca="1">HYPERLINK("#"&amp;CELL("direccion",Tabla_471074!A225),"222")</f>
        <v>222</v>
      </c>
      <c r="AD229" s="5" t="s">
        <v>213</v>
      </c>
      <c r="AE229" s="3">
        <v>46203</v>
      </c>
    </row>
    <row r="230" spans="1:31" x14ac:dyDescent="0.25">
      <c r="A230" s="5">
        <v>2026</v>
      </c>
      <c r="B230" s="3">
        <v>46113</v>
      </c>
      <c r="C230" s="3">
        <v>46203</v>
      </c>
      <c r="D230" s="5" t="s">
        <v>84</v>
      </c>
      <c r="E230" s="5">
        <v>159</v>
      </c>
      <c r="F230" s="5" t="s">
        <v>282</v>
      </c>
      <c r="G230" s="5" t="s">
        <v>282</v>
      </c>
      <c r="H230" s="5" t="s">
        <v>225</v>
      </c>
      <c r="I230" s="5" t="s">
        <v>758</v>
      </c>
      <c r="J230" s="5" t="s">
        <v>658</v>
      </c>
      <c r="K230" s="5" t="s">
        <v>390</v>
      </c>
      <c r="L230" s="5" t="s">
        <v>91</v>
      </c>
      <c r="M230" s="5">
        <v>11151</v>
      </c>
      <c r="N230" s="5" t="s">
        <v>212</v>
      </c>
      <c r="O230" s="5">
        <v>9054.01</v>
      </c>
      <c r="P230" s="5" t="s">
        <v>212</v>
      </c>
      <c r="Q230" s="10" t="str">
        <f ca="1">HYPERLINK("#"&amp;CELL("direccion",Tabla_471065!A226),"223")</f>
        <v>223</v>
      </c>
      <c r="R230" s="10" t="str">
        <f ca="1">HYPERLINK("#"&amp;CELL("direccion",Tabla_471039!A226),"223")</f>
        <v>223</v>
      </c>
      <c r="S230" s="10" t="str">
        <f ca="1">HYPERLINK("#"&amp;CELL("direccion",Tabla_471067!A226),"223")</f>
        <v>223</v>
      </c>
      <c r="T230" s="10" t="str">
        <f ca="1">HYPERLINK("#"&amp;CELL("direccion",Tabla_471023!A226),"223")</f>
        <v>223</v>
      </c>
      <c r="U230" s="10" t="str">
        <f ca="1">HYPERLINK("#"&amp;CELL("direccion",Tabla_471047!A226),"223")</f>
        <v>223</v>
      </c>
      <c r="V230" s="10" t="str">
        <f ca="1">HYPERLINK("#"&amp;CELL("direccion",Tabla_471030!A226),"223")</f>
        <v>223</v>
      </c>
      <c r="W230" s="10" t="str">
        <f ca="1">HYPERLINK("#"&amp;CELL("direccion",Tabla_471041!A226),"223")</f>
        <v>223</v>
      </c>
      <c r="X230" s="10" t="str">
        <f ca="1">HYPERLINK("#"&amp;CELL("direccion",Tabla_471031!A226),"223")</f>
        <v>223</v>
      </c>
      <c r="Y230" s="10" t="str">
        <f ca="1">HYPERLINK("#"&amp;CELL("direccion",Tabla_471032!A226),"223")</f>
        <v>223</v>
      </c>
      <c r="Z230" s="10" t="str">
        <f ca="1">HYPERLINK("#"&amp;CELL("direccion",Tabla_471059!A226),"223")</f>
        <v>223</v>
      </c>
      <c r="AA230" s="10" t="str">
        <f ca="1">HYPERLINK("#"&amp;CELL("direccion",Tabla_471071!A226),"223")</f>
        <v>223</v>
      </c>
      <c r="AB230" s="10" t="str">
        <f ca="1">HYPERLINK("#"&amp;CELL("direccion",Tabla_471062!A226),"223")</f>
        <v>223</v>
      </c>
      <c r="AC230" s="10" t="str">
        <f ca="1">HYPERLINK("#"&amp;CELL("direccion",Tabla_471074!A226),"223")</f>
        <v>223</v>
      </c>
      <c r="AD230" s="5" t="s">
        <v>213</v>
      </c>
      <c r="AE230" s="3">
        <v>46203</v>
      </c>
    </row>
    <row r="231" spans="1:31" x14ac:dyDescent="0.25">
      <c r="A231" s="5">
        <v>2026</v>
      </c>
      <c r="B231" s="3">
        <v>46113</v>
      </c>
      <c r="C231" s="3">
        <v>46203</v>
      </c>
      <c r="D231" s="5" t="s">
        <v>84</v>
      </c>
      <c r="E231" s="5">
        <v>159</v>
      </c>
      <c r="F231" s="5" t="s">
        <v>282</v>
      </c>
      <c r="G231" s="5" t="s">
        <v>282</v>
      </c>
      <c r="H231" s="5" t="s">
        <v>225</v>
      </c>
      <c r="I231" s="5" t="s">
        <v>759</v>
      </c>
      <c r="J231" s="5" t="s">
        <v>760</v>
      </c>
      <c r="K231" s="5" t="s">
        <v>463</v>
      </c>
      <c r="L231" s="5" t="s">
        <v>91</v>
      </c>
      <c r="M231" s="5">
        <v>11151</v>
      </c>
      <c r="N231" s="5" t="s">
        <v>212</v>
      </c>
      <c r="O231" s="5">
        <v>9054.01</v>
      </c>
      <c r="P231" s="5" t="s">
        <v>212</v>
      </c>
      <c r="Q231" s="10" t="str">
        <f ca="1">HYPERLINK("#"&amp;CELL("direccion",Tabla_471065!A227),"224")</f>
        <v>224</v>
      </c>
      <c r="R231" s="10" t="str">
        <f ca="1">HYPERLINK("#"&amp;CELL("direccion",Tabla_471039!A227),"224")</f>
        <v>224</v>
      </c>
      <c r="S231" s="10" t="str">
        <f ca="1">HYPERLINK("#"&amp;CELL("direccion",Tabla_471067!A227),"224")</f>
        <v>224</v>
      </c>
      <c r="T231" s="10" t="str">
        <f ca="1">HYPERLINK("#"&amp;CELL("direccion",Tabla_471023!A227),"224")</f>
        <v>224</v>
      </c>
      <c r="U231" s="10" t="str">
        <f ca="1">HYPERLINK("#"&amp;CELL("direccion",Tabla_471047!A227),"224")</f>
        <v>224</v>
      </c>
      <c r="V231" s="10" t="str">
        <f ca="1">HYPERLINK("#"&amp;CELL("direccion",Tabla_471030!A227),"224")</f>
        <v>224</v>
      </c>
      <c r="W231" s="10" t="str">
        <f ca="1">HYPERLINK("#"&amp;CELL("direccion",Tabla_471041!A227),"224")</f>
        <v>224</v>
      </c>
      <c r="X231" s="10" t="str">
        <f ca="1">HYPERLINK("#"&amp;CELL("direccion",Tabla_471031!A227),"224")</f>
        <v>224</v>
      </c>
      <c r="Y231" s="10" t="str">
        <f ca="1">HYPERLINK("#"&amp;CELL("direccion",Tabla_471032!A227),"224")</f>
        <v>224</v>
      </c>
      <c r="Z231" s="10" t="str">
        <f ca="1">HYPERLINK("#"&amp;CELL("direccion",Tabla_471059!A227),"224")</f>
        <v>224</v>
      </c>
      <c r="AA231" s="10" t="str">
        <f ca="1">HYPERLINK("#"&amp;CELL("direccion",Tabla_471071!A227),"224")</f>
        <v>224</v>
      </c>
      <c r="AB231" s="10" t="str">
        <f ca="1">HYPERLINK("#"&amp;CELL("direccion",Tabla_471062!A227),"224")</f>
        <v>224</v>
      </c>
      <c r="AC231" s="10" t="str">
        <f ca="1">HYPERLINK("#"&amp;CELL("direccion",Tabla_471074!A227),"224")</f>
        <v>224</v>
      </c>
      <c r="AD231" s="5" t="s">
        <v>213</v>
      </c>
      <c r="AE231" s="3">
        <v>46203</v>
      </c>
    </row>
    <row r="232" spans="1:31" x14ac:dyDescent="0.25">
      <c r="A232" s="5">
        <v>2026</v>
      </c>
      <c r="B232" s="3">
        <v>46113</v>
      </c>
      <c r="C232" s="3">
        <v>46203</v>
      </c>
      <c r="D232" s="5" t="s">
        <v>84</v>
      </c>
      <c r="E232" s="5">
        <v>159</v>
      </c>
      <c r="F232" s="5" t="s">
        <v>282</v>
      </c>
      <c r="G232" s="5" t="s">
        <v>282</v>
      </c>
      <c r="H232" s="5" t="s">
        <v>225</v>
      </c>
      <c r="I232" s="5" t="s">
        <v>344</v>
      </c>
      <c r="J232" s="5" t="s">
        <v>355</v>
      </c>
      <c r="K232" s="5" t="s">
        <v>761</v>
      </c>
      <c r="L232" s="5" t="s">
        <v>91</v>
      </c>
      <c r="M232" s="5">
        <v>11151</v>
      </c>
      <c r="N232" s="5" t="s">
        <v>212</v>
      </c>
      <c r="O232" s="5">
        <v>9054.01</v>
      </c>
      <c r="P232" s="5" t="s">
        <v>212</v>
      </c>
      <c r="Q232" s="10" t="str">
        <f ca="1">HYPERLINK("#"&amp;CELL("direccion",Tabla_471065!A228),"225")</f>
        <v>225</v>
      </c>
      <c r="R232" s="10" t="str">
        <f ca="1">HYPERLINK("#"&amp;CELL("direccion",Tabla_471039!A228),"225")</f>
        <v>225</v>
      </c>
      <c r="S232" s="10" t="str">
        <f ca="1">HYPERLINK("#"&amp;CELL("direccion",Tabla_471067!A228),"225")</f>
        <v>225</v>
      </c>
      <c r="T232" s="10" t="str">
        <f ca="1">HYPERLINK("#"&amp;CELL("direccion",Tabla_471023!A228),"225")</f>
        <v>225</v>
      </c>
      <c r="U232" s="10" t="str">
        <f ca="1">HYPERLINK("#"&amp;CELL("direccion",Tabla_471047!A228),"225")</f>
        <v>225</v>
      </c>
      <c r="V232" s="10" t="str">
        <f ca="1">HYPERLINK("#"&amp;CELL("direccion",Tabla_471030!A228),"225")</f>
        <v>225</v>
      </c>
      <c r="W232" s="10" t="str">
        <f ca="1">HYPERLINK("#"&amp;CELL("direccion",Tabla_471041!A228),"225")</f>
        <v>225</v>
      </c>
      <c r="X232" s="10" t="str">
        <f ca="1">HYPERLINK("#"&amp;CELL("direccion",Tabla_471031!A228),"225")</f>
        <v>225</v>
      </c>
      <c r="Y232" s="10" t="str">
        <f ca="1">HYPERLINK("#"&amp;CELL("direccion",Tabla_471032!A228),"225")</f>
        <v>225</v>
      </c>
      <c r="Z232" s="10" t="str">
        <f ca="1">HYPERLINK("#"&amp;CELL("direccion",Tabla_471059!A228),"225")</f>
        <v>225</v>
      </c>
      <c r="AA232" s="10" t="str">
        <f ca="1">HYPERLINK("#"&amp;CELL("direccion",Tabla_471071!A228),"225")</f>
        <v>225</v>
      </c>
      <c r="AB232" s="10" t="str">
        <f ca="1">HYPERLINK("#"&amp;CELL("direccion",Tabla_471062!A228),"225")</f>
        <v>225</v>
      </c>
      <c r="AC232" s="10" t="str">
        <f ca="1">HYPERLINK("#"&amp;CELL("direccion",Tabla_471074!A228),"225")</f>
        <v>225</v>
      </c>
      <c r="AD232" s="5" t="s">
        <v>213</v>
      </c>
      <c r="AE232" s="3">
        <v>46203</v>
      </c>
    </row>
    <row r="233" spans="1:31" x14ac:dyDescent="0.25">
      <c r="A233" s="5">
        <v>2026</v>
      </c>
      <c r="B233" s="3">
        <v>46113</v>
      </c>
      <c r="C233" s="3">
        <v>46203</v>
      </c>
      <c r="D233" s="5" t="s">
        <v>84</v>
      </c>
      <c r="E233" s="5">
        <v>159</v>
      </c>
      <c r="F233" s="5" t="s">
        <v>304</v>
      </c>
      <c r="G233" s="5" t="s">
        <v>304</v>
      </c>
      <c r="H233" s="5" t="s">
        <v>225</v>
      </c>
      <c r="I233" s="5" t="s">
        <v>762</v>
      </c>
      <c r="J233" s="5" t="s">
        <v>340</v>
      </c>
      <c r="K233" s="5" t="s">
        <v>365</v>
      </c>
      <c r="L233" s="5" t="s">
        <v>91</v>
      </c>
      <c r="M233" s="5">
        <v>10077</v>
      </c>
      <c r="N233" s="5" t="s">
        <v>212</v>
      </c>
      <c r="O233" s="5">
        <v>8701.68</v>
      </c>
      <c r="P233" s="5" t="s">
        <v>212</v>
      </c>
      <c r="Q233" s="10" t="str">
        <f ca="1">HYPERLINK("#"&amp;CELL("direccion",Tabla_471065!A229),"226")</f>
        <v>226</v>
      </c>
      <c r="R233" s="10" t="str">
        <f ca="1">HYPERLINK("#"&amp;CELL("direccion",Tabla_471039!A229),"226")</f>
        <v>226</v>
      </c>
      <c r="S233" s="10" t="str">
        <f ca="1">HYPERLINK("#"&amp;CELL("direccion",Tabla_471067!A229),"226")</f>
        <v>226</v>
      </c>
      <c r="T233" s="10" t="str">
        <f ca="1">HYPERLINK("#"&amp;CELL("direccion",Tabla_471023!A229),"226")</f>
        <v>226</v>
      </c>
      <c r="U233" s="10" t="str">
        <f ca="1">HYPERLINK("#"&amp;CELL("direccion",Tabla_471047!A229),"226")</f>
        <v>226</v>
      </c>
      <c r="V233" s="10" t="str">
        <f ca="1">HYPERLINK("#"&amp;CELL("direccion",Tabla_471030!A229),"226")</f>
        <v>226</v>
      </c>
      <c r="W233" s="10" t="str">
        <f ca="1">HYPERLINK("#"&amp;CELL("direccion",Tabla_471041!A229),"226")</f>
        <v>226</v>
      </c>
      <c r="X233" s="10" t="str">
        <f ca="1">HYPERLINK("#"&amp;CELL("direccion",Tabla_471031!A229),"226")</f>
        <v>226</v>
      </c>
      <c r="Y233" s="10" t="str">
        <f ca="1">HYPERLINK("#"&amp;CELL("direccion",Tabla_471032!A229),"226")</f>
        <v>226</v>
      </c>
      <c r="Z233" s="10" t="str">
        <f ca="1">HYPERLINK("#"&amp;CELL("direccion",Tabla_471059!A229),"226")</f>
        <v>226</v>
      </c>
      <c r="AA233" s="10" t="str">
        <f ca="1">HYPERLINK("#"&amp;CELL("direccion",Tabla_471071!A229),"226")</f>
        <v>226</v>
      </c>
      <c r="AB233" s="10" t="str">
        <f ca="1">HYPERLINK("#"&amp;CELL("direccion",Tabla_471062!A229),"226")</f>
        <v>226</v>
      </c>
      <c r="AC233" s="10" t="str">
        <f ca="1">HYPERLINK("#"&amp;CELL("direccion",Tabla_471074!A229),"226")</f>
        <v>226</v>
      </c>
      <c r="AD233" s="5" t="s">
        <v>213</v>
      </c>
      <c r="AE233" s="3">
        <v>46203</v>
      </c>
    </row>
    <row r="234" spans="1:31" x14ac:dyDescent="0.25">
      <c r="A234" s="5">
        <v>2026</v>
      </c>
      <c r="B234" s="3">
        <v>46113</v>
      </c>
      <c r="C234" s="3">
        <v>46203</v>
      </c>
      <c r="D234" s="5" t="s">
        <v>84</v>
      </c>
      <c r="E234" s="5">
        <v>159</v>
      </c>
      <c r="F234" s="5" t="s">
        <v>282</v>
      </c>
      <c r="G234" s="5" t="s">
        <v>282</v>
      </c>
      <c r="H234" s="5" t="s">
        <v>225</v>
      </c>
      <c r="I234" s="5" t="s">
        <v>763</v>
      </c>
      <c r="J234" s="5" t="s">
        <v>467</v>
      </c>
      <c r="K234" s="5" t="s">
        <v>675</v>
      </c>
      <c r="L234" s="5" t="s">
        <v>91</v>
      </c>
      <c r="M234" s="5">
        <v>11151</v>
      </c>
      <c r="N234" s="5" t="s">
        <v>212</v>
      </c>
      <c r="O234" s="5">
        <v>9054.01</v>
      </c>
      <c r="P234" s="5" t="s">
        <v>212</v>
      </c>
      <c r="Q234" s="10" t="str">
        <f ca="1">HYPERLINK("#"&amp;CELL("direccion",Tabla_471065!A230),"227")</f>
        <v>227</v>
      </c>
      <c r="R234" s="10" t="str">
        <f ca="1">HYPERLINK("#"&amp;CELL("direccion",Tabla_471039!A230),"227")</f>
        <v>227</v>
      </c>
      <c r="S234" s="10" t="str">
        <f ca="1">HYPERLINK("#"&amp;CELL("direccion",Tabla_471067!A230),"227")</f>
        <v>227</v>
      </c>
      <c r="T234" s="10" t="str">
        <f ca="1">HYPERLINK("#"&amp;CELL("direccion",Tabla_471023!A230),"227")</f>
        <v>227</v>
      </c>
      <c r="U234" s="10" t="str">
        <f ca="1">HYPERLINK("#"&amp;CELL("direccion",Tabla_471047!A230),"227")</f>
        <v>227</v>
      </c>
      <c r="V234" s="10" t="str">
        <f ca="1">HYPERLINK("#"&amp;CELL("direccion",Tabla_471030!A230),"227")</f>
        <v>227</v>
      </c>
      <c r="W234" s="10" t="str">
        <f ca="1">HYPERLINK("#"&amp;CELL("direccion",Tabla_471041!A230),"227")</f>
        <v>227</v>
      </c>
      <c r="X234" s="10" t="str">
        <f ca="1">HYPERLINK("#"&amp;CELL("direccion",Tabla_471031!A230),"227")</f>
        <v>227</v>
      </c>
      <c r="Y234" s="10" t="str">
        <f ca="1">HYPERLINK("#"&amp;CELL("direccion",Tabla_471032!A230),"227")</f>
        <v>227</v>
      </c>
      <c r="Z234" s="10" t="str">
        <f ca="1">HYPERLINK("#"&amp;CELL("direccion",Tabla_471059!A230),"227")</f>
        <v>227</v>
      </c>
      <c r="AA234" s="10" t="str">
        <f ca="1">HYPERLINK("#"&amp;CELL("direccion",Tabla_471071!A230),"227")</f>
        <v>227</v>
      </c>
      <c r="AB234" s="10" t="str">
        <f ca="1">HYPERLINK("#"&amp;CELL("direccion",Tabla_471062!A230),"227")</f>
        <v>227</v>
      </c>
      <c r="AC234" s="10" t="str">
        <f ca="1">HYPERLINK("#"&amp;CELL("direccion",Tabla_471074!A230),"227")</f>
        <v>227</v>
      </c>
      <c r="AD234" s="5" t="s">
        <v>213</v>
      </c>
      <c r="AE234" s="3">
        <v>46203</v>
      </c>
    </row>
    <row r="235" spans="1:31" x14ac:dyDescent="0.25">
      <c r="A235" s="5">
        <v>2026</v>
      </c>
      <c r="B235" s="3">
        <v>46113</v>
      </c>
      <c r="C235" s="3">
        <v>46203</v>
      </c>
      <c r="D235" s="5" t="s">
        <v>84</v>
      </c>
      <c r="E235" s="5">
        <v>150</v>
      </c>
      <c r="F235" s="5" t="s">
        <v>282</v>
      </c>
      <c r="G235" s="5" t="s">
        <v>282</v>
      </c>
      <c r="H235" s="5" t="s">
        <v>225</v>
      </c>
      <c r="I235" s="5" t="s">
        <v>764</v>
      </c>
      <c r="J235" s="5" t="s">
        <v>765</v>
      </c>
      <c r="K235" s="5" t="s">
        <v>766</v>
      </c>
      <c r="L235" s="5" t="s">
        <v>91</v>
      </c>
      <c r="M235" s="5">
        <v>10077</v>
      </c>
      <c r="N235" s="5" t="s">
        <v>212</v>
      </c>
      <c r="O235" s="5">
        <v>8701.68</v>
      </c>
      <c r="P235" s="5" t="s">
        <v>212</v>
      </c>
      <c r="Q235" s="10" t="str">
        <f ca="1">HYPERLINK("#"&amp;CELL("direccion",Tabla_471065!A231),"228")</f>
        <v>228</v>
      </c>
      <c r="R235" s="10" t="str">
        <f ca="1">HYPERLINK("#"&amp;CELL("direccion",Tabla_471039!A231),"228")</f>
        <v>228</v>
      </c>
      <c r="S235" s="10" t="str">
        <f ca="1">HYPERLINK("#"&amp;CELL("direccion",Tabla_471067!A231),"228")</f>
        <v>228</v>
      </c>
      <c r="T235" s="10" t="str">
        <f ca="1">HYPERLINK("#"&amp;CELL("direccion",Tabla_471023!A231),"228")</f>
        <v>228</v>
      </c>
      <c r="U235" s="10" t="str">
        <f ca="1">HYPERLINK("#"&amp;CELL("direccion",Tabla_471047!A231),"228")</f>
        <v>228</v>
      </c>
      <c r="V235" s="10" t="str">
        <f ca="1">HYPERLINK("#"&amp;CELL("direccion",Tabla_471030!A231),"228")</f>
        <v>228</v>
      </c>
      <c r="W235" s="10" t="str">
        <f ca="1">HYPERLINK("#"&amp;CELL("direccion",Tabla_471041!A231),"228")</f>
        <v>228</v>
      </c>
      <c r="X235" s="10" t="str">
        <f ca="1">HYPERLINK("#"&amp;CELL("direccion",Tabla_471031!A231),"228")</f>
        <v>228</v>
      </c>
      <c r="Y235" s="10" t="str">
        <f ca="1">HYPERLINK("#"&amp;CELL("direccion",Tabla_471032!A231),"228")</f>
        <v>228</v>
      </c>
      <c r="Z235" s="10" t="str">
        <f ca="1">HYPERLINK("#"&amp;CELL("direccion",Tabla_471059!A231),"228")</f>
        <v>228</v>
      </c>
      <c r="AA235" s="10" t="str">
        <f ca="1">HYPERLINK("#"&amp;CELL("direccion",Tabla_471071!A231),"228")</f>
        <v>228</v>
      </c>
      <c r="AB235" s="10" t="str">
        <f ca="1">HYPERLINK("#"&amp;CELL("direccion",Tabla_471062!A231),"228")</f>
        <v>228</v>
      </c>
      <c r="AC235" s="10" t="str">
        <f ca="1">HYPERLINK("#"&amp;CELL("direccion",Tabla_471074!A231),"228")</f>
        <v>228</v>
      </c>
      <c r="AD235" s="5" t="s">
        <v>213</v>
      </c>
      <c r="AE235" s="3">
        <v>46203</v>
      </c>
    </row>
    <row r="236" spans="1:31" x14ac:dyDescent="0.25">
      <c r="A236" s="5">
        <v>2026</v>
      </c>
      <c r="B236" s="3">
        <v>46113</v>
      </c>
      <c r="C236" s="3">
        <v>46203</v>
      </c>
      <c r="D236" s="5" t="s">
        <v>84</v>
      </c>
      <c r="E236" s="5">
        <v>150</v>
      </c>
      <c r="F236" s="5" t="s">
        <v>282</v>
      </c>
      <c r="G236" s="5" t="s">
        <v>282</v>
      </c>
      <c r="H236" s="5" t="s">
        <v>225</v>
      </c>
      <c r="I236" s="5" t="s">
        <v>767</v>
      </c>
      <c r="J236" s="5" t="s">
        <v>701</v>
      </c>
      <c r="K236" s="5" t="s">
        <v>768</v>
      </c>
      <c r="L236" s="5" t="s">
        <v>91</v>
      </c>
      <c r="M236" s="5">
        <v>10077</v>
      </c>
      <c r="N236" s="5" t="s">
        <v>212</v>
      </c>
      <c r="O236" s="5">
        <v>8701.68</v>
      </c>
      <c r="P236" s="5" t="s">
        <v>212</v>
      </c>
      <c r="Q236" s="10" t="str">
        <f ca="1">HYPERLINK("#"&amp;CELL("direccion",Tabla_471065!A232),"229")</f>
        <v>229</v>
      </c>
      <c r="R236" s="10" t="str">
        <f ca="1">HYPERLINK("#"&amp;CELL("direccion",Tabla_471039!A232),"229")</f>
        <v>229</v>
      </c>
      <c r="S236" s="10" t="str">
        <f ca="1">HYPERLINK("#"&amp;CELL("direccion",Tabla_471067!A232),"229")</f>
        <v>229</v>
      </c>
      <c r="T236" s="10" t="str">
        <f ca="1">HYPERLINK("#"&amp;CELL("direccion",Tabla_471023!A232),"229")</f>
        <v>229</v>
      </c>
      <c r="U236" s="10" t="str">
        <f ca="1">HYPERLINK("#"&amp;CELL("direccion",Tabla_471047!A232),"229")</f>
        <v>229</v>
      </c>
      <c r="V236" s="10" t="str">
        <f ca="1">HYPERLINK("#"&amp;CELL("direccion",Tabla_471030!A232),"229")</f>
        <v>229</v>
      </c>
      <c r="W236" s="10" t="str">
        <f ca="1">HYPERLINK("#"&amp;CELL("direccion",Tabla_471041!A232),"229")</f>
        <v>229</v>
      </c>
      <c r="X236" s="10" t="str">
        <f ca="1">HYPERLINK("#"&amp;CELL("direccion",Tabla_471031!A232),"229")</f>
        <v>229</v>
      </c>
      <c r="Y236" s="10" t="str">
        <f ca="1">HYPERLINK("#"&amp;CELL("direccion",Tabla_471032!A232),"229")</f>
        <v>229</v>
      </c>
      <c r="Z236" s="10" t="str">
        <f ca="1">HYPERLINK("#"&amp;CELL("direccion",Tabla_471059!A232),"229")</f>
        <v>229</v>
      </c>
      <c r="AA236" s="10" t="str">
        <f ca="1">HYPERLINK("#"&amp;CELL("direccion",Tabla_471071!A232),"229")</f>
        <v>229</v>
      </c>
      <c r="AB236" s="10" t="str">
        <f ca="1">HYPERLINK("#"&amp;CELL("direccion",Tabla_471062!A232),"229")</f>
        <v>229</v>
      </c>
      <c r="AC236" s="10" t="str">
        <f ca="1">HYPERLINK("#"&amp;CELL("direccion",Tabla_471074!A232),"229")</f>
        <v>229</v>
      </c>
      <c r="AD236" s="5" t="s">
        <v>213</v>
      </c>
      <c r="AE236" s="3">
        <v>46203</v>
      </c>
    </row>
    <row r="237" spans="1:31" x14ac:dyDescent="0.25">
      <c r="A237" s="5">
        <v>2026</v>
      </c>
      <c r="B237" s="3">
        <v>46113</v>
      </c>
      <c r="C237" s="3">
        <v>46203</v>
      </c>
      <c r="D237" s="5" t="s">
        <v>84</v>
      </c>
      <c r="E237" s="5">
        <v>149</v>
      </c>
      <c r="F237" s="5" t="s">
        <v>305</v>
      </c>
      <c r="G237" s="5" t="s">
        <v>305</v>
      </c>
      <c r="H237" s="5" t="s">
        <v>225</v>
      </c>
      <c r="I237" s="5" t="s">
        <v>769</v>
      </c>
      <c r="J237" s="5" t="s">
        <v>770</v>
      </c>
      <c r="K237" s="5" t="s">
        <v>771</v>
      </c>
      <c r="L237" s="5" t="s">
        <v>92</v>
      </c>
      <c r="M237" s="5">
        <v>11097</v>
      </c>
      <c r="N237" s="5" t="s">
        <v>212</v>
      </c>
      <c r="O237" s="5">
        <v>9012.7799999999988</v>
      </c>
      <c r="P237" s="5" t="s">
        <v>212</v>
      </c>
      <c r="Q237" s="10" t="str">
        <f ca="1">HYPERLINK("#"&amp;CELL("direccion",Tabla_471065!A233),"230")</f>
        <v>230</v>
      </c>
      <c r="R237" s="10" t="str">
        <f ca="1">HYPERLINK("#"&amp;CELL("direccion",Tabla_471039!A233),"230")</f>
        <v>230</v>
      </c>
      <c r="S237" s="10" t="str">
        <f ca="1">HYPERLINK("#"&amp;CELL("direccion",Tabla_471067!A233),"230")</f>
        <v>230</v>
      </c>
      <c r="T237" s="10" t="str">
        <f ca="1">HYPERLINK("#"&amp;CELL("direccion",Tabla_471023!A233),"230")</f>
        <v>230</v>
      </c>
      <c r="U237" s="10" t="str">
        <f ca="1">HYPERLINK("#"&amp;CELL("direccion",Tabla_471047!A233),"230")</f>
        <v>230</v>
      </c>
      <c r="V237" s="10" t="str">
        <f ca="1">HYPERLINK("#"&amp;CELL("direccion",Tabla_471030!A233),"230")</f>
        <v>230</v>
      </c>
      <c r="W237" s="10" t="str">
        <f ca="1">HYPERLINK("#"&amp;CELL("direccion",Tabla_471041!A233),"230")</f>
        <v>230</v>
      </c>
      <c r="X237" s="10" t="str">
        <f ca="1">HYPERLINK("#"&amp;CELL("direccion",Tabla_471031!A233),"230")</f>
        <v>230</v>
      </c>
      <c r="Y237" s="10" t="str">
        <f ca="1">HYPERLINK("#"&amp;CELL("direccion",Tabla_471032!A233),"230")</f>
        <v>230</v>
      </c>
      <c r="Z237" s="10" t="str">
        <f ca="1">HYPERLINK("#"&amp;CELL("direccion",Tabla_471059!A233),"230")</f>
        <v>230</v>
      </c>
      <c r="AA237" s="10" t="str">
        <f ca="1">HYPERLINK("#"&amp;CELL("direccion",Tabla_471071!A233),"230")</f>
        <v>230</v>
      </c>
      <c r="AB237" s="10" t="str">
        <f ca="1">HYPERLINK("#"&amp;CELL("direccion",Tabla_471062!A233),"230")</f>
        <v>230</v>
      </c>
      <c r="AC237" s="10" t="str">
        <f ca="1">HYPERLINK("#"&amp;CELL("direccion",Tabla_471074!A233),"230")</f>
        <v>230</v>
      </c>
      <c r="AD237" s="5" t="s">
        <v>213</v>
      </c>
      <c r="AE237" s="3">
        <v>46203</v>
      </c>
    </row>
    <row r="238" spans="1:31" x14ac:dyDescent="0.25">
      <c r="A238" s="5">
        <v>2026</v>
      </c>
      <c r="B238" s="3">
        <v>46113</v>
      </c>
      <c r="C238" s="3">
        <v>46203</v>
      </c>
      <c r="D238" s="5" t="s">
        <v>84</v>
      </c>
      <c r="E238" s="5">
        <v>149</v>
      </c>
      <c r="F238" s="5" t="s">
        <v>306</v>
      </c>
      <c r="G238" s="5" t="s">
        <v>306</v>
      </c>
      <c r="H238" s="5" t="s">
        <v>225</v>
      </c>
      <c r="I238" s="5" t="s">
        <v>772</v>
      </c>
      <c r="J238" s="5" t="s">
        <v>548</v>
      </c>
      <c r="K238" s="5" t="s">
        <v>457</v>
      </c>
      <c r="L238" s="5" t="s">
        <v>91</v>
      </c>
      <c r="M238" s="5">
        <v>9987</v>
      </c>
      <c r="N238" s="5" t="s">
        <v>212</v>
      </c>
      <c r="O238" s="5">
        <v>8630.39</v>
      </c>
      <c r="P238" s="5" t="s">
        <v>212</v>
      </c>
      <c r="Q238" s="10" t="str">
        <f ca="1">HYPERLINK("#"&amp;CELL("direccion",Tabla_471065!A234),"231")</f>
        <v>231</v>
      </c>
      <c r="R238" s="10" t="str">
        <f ca="1">HYPERLINK("#"&amp;CELL("direccion",Tabla_471039!A234),"231")</f>
        <v>231</v>
      </c>
      <c r="S238" s="10" t="str">
        <f ca="1">HYPERLINK("#"&amp;CELL("direccion",Tabla_471067!A234),"231")</f>
        <v>231</v>
      </c>
      <c r="T238" s="10" t="str">
        <f ca="1">HYPERLINK("#"&amp;CELL("direccion",Tabla_471023!A234),"231")</f>
        <v>231</v>
      </c>
      <c r="U238" s="10" t="str">
        <f ca="1">HYPERLINK("#"&amp;CELL("direccion",Tabla_471047!A234),"231")</f>
        <v>231</v>
      </c>
      <c r="V238" s="10" t="str">
        <f ca="1">HYPERLINK("#"&amp;CELL("direccion",Tabla_471030!A234),"231")</f>
        <v>231</v>
      </c>
      <c r="W238" s="10" t="str">
        <f ca="1">HYPERLINK("#"&amp;CELL("direccion",Tabla_471041!A234),"231")</f>
        <v>231</v>
      </c>
      <c r="X238" s="10" t="str">
        <f ca="1">HYPERLINK("#"&amp;CELL("direccion",Tabla_471031!A234),"231")</f>
        <v>231</v>
      </c>
      <c r="Y238" s="10" t="str">
        <f ca="1">HYPERLINK("#"&amp;CELL("direccion",Tabla_471032!A234),"231")</f>
        <v>231</v>
      </c>
      <c r="Z238" s="10" t="str">
        <f ca="1">HYPERLINK("#"&amp;CELL("direccion",Tabla_471059!A234),"231")</f>
        <v>231</v>
      </c>
      <c r="AA238" s="10" t="str">
        <f ca="1">HYPERLINK("#"&amp;CELL("direccion",Tabla_471071!A234),"231")</f>
        <v>231</v>
      </c>
      <c r="AB238" s="10" t="str">
        <f ca="1">HYPERLINK("#"&amp;CELL("direccion",Tabla_471062!A234),"231")</f>
        <v>231</v>
      </c>
      <c r="AC238" s="10" t="str">
        <f ca="1">HYPERLINK("#"&amp;CELL("direccion",Tabla_471074!A234),"231")</f>
        <v>231</v>
      </c>
      <c r="AD238" s="5" t="s">
        <v>213</v>
      </c>
      <c r="AE238" s="3">
        <v>46203</v>
      </c>
    </row>
    <row r="239" spans="1:31" x14ac:dyDescent="0.25">
      <c r="A239" s="5">
        <v>2026</v>
      </c>
      <c r="B239" s="3">
        <v>46113</v>
      </c>
      <c r="C239" s="3">
        <v>46203</v>
      </c>
      <c r="D239" s="5" t="s">
        <v>84</v>
      </c>
      <c r="E239" s="5">
        <v>149</v>
      </c>
      <c r="F239" s="5" t="s">
        <v>282</v>
      </c>
      <c r="G239" s="5" t="s">
        <v>282</v>
      </c>
      <c r="H239" s="5" t="s">
        <v>225</v>
      </c>
      <c r="I239" s="5" t="s">
        <v>773</v>
      </c>
      <c r="J239" s="5" t="s">
        <v>774</v>
      </c>
      <c r="K239" s="5" t="s">
        <v>775</v>
      </c>
      <c r="L239" s="5" t="s">
        <v>92</v>
      </c>
      <c r="M239" s="5">
        <v>11097</v>
      </c>
      <c r="N239" s="5" t="s">
        <v>212</v>
      </c>
      <c r="O239" s="5">
        <v>9012.7799999999988</v>
      </c>
      <c r="P239" s="5" t="s">
        <v>212</v>
      </c>
      <c r="Q239" s="10" t="str">
        <f ca="1">HYPERLINK("#"&amp;CELL("direccion",Tabla_471065!A235),"232")</f>
        <v>232</v>
      </c>
      <c r="R239" s="10" t="str">
        <f ca="1">HYPERLINK("#"&amp;CELL("direccion",Tabla_471039!A235),"232")</f>
        <v>232</v>
      </c>
      <c r="S239" s="10" t="str">
        <f ca="1">HYPERLINK("#"&amp;CELL("direccion",Tabla_471067!A235),"232")</f>
        <v>232</v>
      </c>
      <c r="T239" s="10" t="str">
        <f ca="1">HYPERLINK("#"&amp;CELL("direccion",Tabla_471023!A235),"232")</f>
        <v>232</v>
      </c>
      <c r="U239" s="10" t="str">
        <f ca="1">HYPERLINK("#"&amp;CELL("direccion",Tabla_471047!A235),"232")</f>
        <v>232</v>
      </c>
      <c r="V239" s="10" t="str">
        <f ca="1">HYPERLINK("#"&amp;CELL("direccion",Tabla_471030!A235),"232")</f>
        <v>232</v>
      </c>
      <c r="W239" s="10" t="str">
        <f ca="1">HYPERLINK("#"&amp;CELL("direccion",Tabla_471041!A235),"232")</f>
        <v>232</v>
      </c>
      <c r="X239" s="10" t="str">
        <f ca="1">HYPERLINK("#"&amp;CELL("direccion",Tabla_471031!A235),"232")</f>
        <v>232</v>
      </c>
      <c r="Y239" s="10" t="str">
        <f ca="1">HYPERLINK("#"&amp;CELL("direccion",Tabla_471032!A235),"232")</f>
        <v>232</v>
      </c>
      <c r="Z239" s="10" t="str">
        <f ca="1">HYPERLINK("#"&amp;CELL("direccion",Tabla_471059!A235),"232")</f>
        <v>232</v>
      </c>
      <c r="AA239" s="10" t="str">
        <f ca="1">HYPERLINK("#"&amp;CELL("direccion",Tabla_471071!A235),"232")</f>
        <v>232</v>
      </c>
      <c r="AB239" s="10" t="str">
        <f ca="1">HYPERLINK("#"&amp;CELL("direccion",Tabla_471062!A235),"232")</f>
        <v>232</v>
      </c>
      <c r="AC239" s="10" t="str">
        <f ca="1">HYPERLINK("#"&amp;CELL("direccion",Tabla_471074!A235),"232")</f>
        <v>232</v>
      </c>
      <c r="AD239" s="5" t="s">
        <v>213</v>
      </c>
      <c r="AE239" s="3">
        <v>46203</v>
      </c>
    </row>
    <row r="240" spans="1:31" x14ac:dyDescent="0.25">
      <c r="A240" s="5">
        <v>2026</v>
      </c>
      <c r="B240" s="3">
        <v>46113</v>
      </c>
      <c r="C240" s="3">
        <v>46203</v>
      </c>
      <c r="D240" s="5" t="s">
        <v>84</v>
      </c>
      <c r="E240" s="5">
        <v>149</v>
      </c>
      <c r="F240" s="5" t="s">
        <v>306</v>
      </c>
      <c r="G240" s="5" t="s">
        <v>306</v>
      </c>
      <c r="H240" s="5" t="s">
        <v>225</v>
      </c>
      <c r="I240" s="5" t="s">
        <v>776</v>
      </c>
      <c r="J240" s="5" t="s">
        <v>370</v>
      </c>
      <c r="K240" s="5" t="s">
        <v>487</v>
      </c>
      <c r="L240" s="5" t="s">
        <v>92</v>
      </c>
      <c r="M240" s="5">
        <v>11097</v>
      </c>
      <c r="N240" s="5" t="s">
        <v>212</v>
      </c>
      <c r="O240" s="5">
        <v>9012.7799999999988</v>
      </c>
      <c r="P240" s="5" t="s">
        <v>212</v>
      </c>
      <c r="Q240" s="10" t="str">
        <f ca="1">HYPERLINK("#"&amp;CELL("direccion",Tabla_471065!A236),"233")</f>
        <v>233</v>
      </c>
      <c r="R240" s="10" t="str">
        <f ca="1">HYPERLINK("#"&amp;CELL("direccion",Tabla_471039!A236),"233")</f>
        <v>233</v>
      </c>
      <c r="S240" s="10" t="str">
        <f ca="1">HYPERLINK("#"&amp;CELL("direccion",Tabla_471067!A236),"233")</f>
        <v>233</v>
      </c>
      <c r="T240" s="10" t="str">
        <f ca="1">HYPERLINK("#"&amp;CELL("direccion",Tabla_471023!A236),"233")</f>
        <v>233</v>
      </c>
      <c r="U240" s="10" t="str">
        <f ca="1">HYPERLINK("#"&amp;CELL("direccion",Tabla_471047!A236),"233")</f>
        <v>233</v>
      </c>
      <c r="V240" s="10" t="str">
        <f ca="1">HYPERLINK("#"&amp;CELL("direccion",Tabla_471030!A236),"233")</f>
        <v>233</v>
      </c>
      <c r="W240" s="10" t="str">
        <f ca="1">HYPERLINK("#"&amp;CELL("direccion",Tabla_471041!A236),"233")</f>
        <v>233</v>
      </c>
      <c r="X240" s="10" t="str">
        <f ca="1">HYPERLINK("#"&amp;CELL("direccion",Tabla_471031!A236),"233")</f>
        <v>233</v>
      </c>
      <c r="Y240" s="10" t="str">
        <f ca="1">HYPERLINK("#"&amp;CELL("direccion",Tabla_471032!A236),"233")</f>
        <v>233</v>
      </c>
      <c r="Z240" s="10" t="str">
        <f ca="1">HYPERLINK("#"&amp;CELL("direccion",Tabla_471059!A236),"233")</f>
        <v>233</v>
      </c>
      <c r="AA240" s="10" t="str">
        <f ca="1">HYPERLINK("#"&amp;CELL("direccion",Tabla_471071!A236),"233")</f>
        <v>233</v>
      </c>
      <c r="AB240" s="10" t="str">
        <f ca="1">HYPERLINK("#"&amp;CELL("direccion",Tabla_471062!A236),"233")</f>
        <v>233</v>
      </c>
      <c r="AC240" s="10" t="str">
        <f ca="1">HYPERLINK("#"&amp;CELL("direccion",Tabla_471074!A236),"233")</f>
        <v>233</v>
      </c>
      <c r="AD240" s="5" t="s">
        <v>213</v>
      </c>
      <c r="AE240" s="3">
        <v>46203</v>
      </c>
    </row>
    <row r="241" spans="1:31" x14ac:dyDescent="0.25">
      <c r="A241" s="5">
        <v>2026</v>
      </c>
      <c r="B241" s="3">
        <v>46113</v>
      </c>
      <c r="C241" s="3">
        <v>46203</v>
      </c>
      <c r="D241" s="5" t="s">
        <v>84</v>
      </c>
      <c r="E241" s="5">
        <v>149</v>
      </c>
      <c r="F241" s="5" t="s">
        <v>306</v>
      </c>
      <c r="G241" s="5" t="s">
        <v>306</v>
      </c>
      <c r="H241" s="5" t="s">
        <v>225</v>
      </c>
      <c r="I241" s="5" t="s">
        <v>777</v>
      </c>
      <c r="J241" s="5" t="s">
        <v>778</v>
      </c>
      <c r="K241" s="5" t="s">
        <v>343</v>
      </c>
      <c r="L241" s="5" t="s">
        <v>92</v>
      </c>
      <c r="M241" s="5">
        <v>11097</v>
      </c>
      <c r="N241" s="5" t="s">
        <v>212</v>
      </c>
      <c r="O241" s="5">
        <v>9012.7799999999988</v>
      </c>
      <c r="P241" s="5" t="s">
        <v>212</v>
      </c>
      <c r="Q241" s="10" t="str">
        <f ca="1">HYPERLINK("#"&amp;CELL("direccion",Tabla_471065!A237),"234")</f>
        <v>234</v>
      </c>
      <c r="R241" s="10" t="str">
        <f ca="1">HYPERLINK("#"&amp;CELL("direccion",Tabla_471039!A237),"234")</f>
        <v>234</v>
      </c>
      <c r="S241" s="10" t="str">
        <f ca="1">HYPERLINK("#"&amp;CELL("direccion",Tabla_471067!A237),"234")</f>
        <v>234</v>
      </c>
      <c r="T241" s="10" t="str">
        <f ca="1">HYPERLINK("#"&amp;CELL("direccion",Tabla_471023!A237),"234")</f>
        <v>234</v>
      </c>
      <c r="U241" s="10" t="str">
        <f ca="1">HYPERLINK("#"&amp;CELL("direccion",Tabla_471047!A237),"234")</f>
        <v>234</v>
      </c>
      <c r="V241" s="10" t="str">
        <f ca="1">HYPERLINK("#"&amp;CELL("direccion",Tabla_471030!A237),"234")</f>
        <v>234</v>
      </c>
      <c r="W241" s="10" t="str">
        <f ca="1">HYPERLINK("#"&amp;CELL("direccion",Tabla_471041!A237),"234")</f>
        <v>234</v>
      </c>
      <c r="X241" s="10" t="str">
        <f ca="1">HYPERLINK("#"&amp;CELL("direccion",Tabla_471031!A237),"234")</f>
        <v>234</v>
      </c>
      <c r="Y241" s="10" t="str">
        <f ca="1">HYPERLINK("#"&amp;CELL("direccion",Tabla_471032!A237),"234")</f>
        <v>234</v>
      </c>
      <c r="Z241" s="10" t="str">
        <f ca="1">HYPERLINK("#"&amp;CELL("direccion",Tabla_471059!A237),"234")</f>
        <v>234</v>
      </c>
      <c r="AA241" s="10" t="str">
        <f ca="1">HYPERLINK("#"&amp;CELL("direccion",Tabla_471071!A237),"234")</f>
        <v>234</v>
      </c>
      <c r="AB241" s="10" t="str">
        <f ca="1">HYPERLINK("#"&amp;CELL("direccion",Tabla_471062!A237),"234")</f>
        <v>234</v>
      </c>
      <c r="AC241" s="10" t="str">
        <f ca="1">HYPERLINK("#"&amp;CELL("direccion",Tabla_471074!A237),"234")</f>
        <v>234</v>
      </c>
      <c r="AD241" s="5" t="s">
        <v>213</v>
      </c>
      <c r="AE241" s="3">
        <v>46203</v>
      </c>
    </row>
    <row r="242" spans="1:31" x14ac:dyDescent="0.25">
      <c r="A242" s="5">
        <v>2026</v>
      </c>
      <c r="B242" s="3">
        <v>46113</v>
      </c>
      <c r="C242" s="3">
        <v>46203</v>
      </c>
      <c r="D242" s="5" t="s">
        <v>84</v>
      </c>
      <c r="E242" s="5">
        <v>139</v>
      </c>
      <c r="F242" s="5" t="s">
        <v>307</v>
      </c>
      <c r="G242" s="5" t="s">
        <v>307</v>
      </c>
      <c r="H242" s="5" t="s">
        <v>225</v>
      </c>
      <c r="I242" s="5" t="s">
        <v>570</v>
      </c>
      <c r="J242" s="5" t="s">
        <v>779</v>
      </c>
      <c r="K242" s="5" t="s">
        <v>413</v>
      </c>
      <c r="L242" s="5" t="s">
        <v>91</v>
      </c>
      <c r="M242" s="5">
        <v>11079</v>
      </c>
      <c r="N242" s="5" t="s">
        <v>212</v>
      </c>
      <c r="O242" s="5">
        <v>8998.68</v>
      </c>
      <c r="P242" s="5" t="s">
        <v>212</v>
      </c>
      <c r="Q242" s="10" t="str">
        <f ca="1">HYPERLINK("#"&amp;CELL("direccion",Tabla_471065!A238),"235")</f>
        <v>235</v>
      </c>
      <c r="R242" s="10" t="str">
        <f ca="1">HYPERLINK("#"&amp;CELL("direccion",Tabla_471039!A238),"235")</f>
        <v>235</v>
      </c>
      <c r="S242" s="10" t="str">
        <f ca="1">HYPERLINK("#"&amp;CELL("direccion",Tabla_471067!A238),"235")</f>
        <v>235</v>
      </c>
      <c r="T242" s="10" t="str">
        <f ca="1">HYPERLINK("#"&amp;CELL("direccion",Tabla_471023!A238),"235")</f>
        <v>235</v>
      </c>
      <c r="U242" s="10" t="str">
        <f ca="1">HYPERLINK("#"&amp;CELL("direccion",Tabla_471047!A238),"235")</f>
        <v>235</v>
      </c>
      <c r="V242" s="10" t="str">
        <f ca="1">HYPERLINK("#"&amp;CELL("direccion",Tabla_471030!A238),"235")</f>
        <v>235</v>
      </c>
      <c r="W242" s="10" t="str">
        <f ca="1">HYPERLINK("#"&amp;CELL("direccion",Tabla_471041!A238),"235")</f>
        <v>235</v>
      </c>
      <c r="X242" s="10" t="str">
        <f ca="1">HYPERLINK("#"&amp;CELL("direccion",Tabla_471031!A238),"235")</f>
        <v>235</v>
      </c>
      <c r="Y242" s="10" t="str">
        <f ca="1">HYPERLINK("#"&amp;CELL("direccion",Tabla_471032!A238),"235")</f>
        <v>235</v>
      </c>
      <c r="Z242" s="10" t="str">
        <f ca="1">HYPERLINK("#"&amp;CELL("direccion",Tabla_471059!A238),"235")</f>
        <v>235</v>
      </c>
      <c r="AA242" s="10" t="str">
        <f ca="1">HYPERLINK("#"&amp;CELL("direccion",Tabla_471071!A238),"235")</f>
        <v>235</v>
      </c>
      <c r="AB242" s="10" t="str">
        <f ca="1">HYPERLINK("#"&amp;CELL("direccion",Tabla_471062!A238),"235")</f>
        <v>235</v>
      </c>
      <c r="AC242" s="10" t="str">
        <f ca="1">HYPERLINK("#"&amp;CELL("direccion",Tabla_471074!A238),"235")</f>
        <v>235</v>
      </c>
      <c r="AD242" s="5" t="s">
        <v>213</v>
      </c>
      <c r="AE242" s="3">
        <v>46203</v>
      </c>
    </row>
    <row r="243" spans="1:31" x14ac:dyDescent="0.25">
      <c r="A243" s="5">
        <v>2026</v>
      </c>
      <c r="B243" s="3">
        <v>46113</v>
      </c>
      <c r="C243" s="3">
        <v>46203</v>
      </c>
      <c r="D243" s="5" t="s">
        <v>84</v>
      </c>
      <c r="E243" s="5">
        <v>139</v>
      </c>
      <c r="F243" s="5" t="s">
        <v>308</v>
      </c>
      <c r="G243" s="5" t="s">
        <v>308</v>
      </c>
      <c r="H243" s="5" t="s">
        <v>225</v>
      </c>
      <c r="I243" s="5" t="s">
        <v>780</v>
      </c>
      <c r="J243" s="5" t="s">
        <v>781</v>
      </c>
      <c r="K243" s="5" t="s">
        <v>356</v>
      </c>
      <c r="L243" s="5" t="s">
        <v>91</v>
      </c>
      <c r="M243" s="5">
        <v>11079</v>
      </c>
      <c r="N243" s="5" t="s">
        <v>212</v>
      </c>
      <c r="O243" s="5">
        <v>8998.68</v>
      </c>
      <c r="P243" s="5" t="s">
        <v>212</v>
      </c>
      <c r="Q243" s="10" t="str">
        <f ca="1">HYPERLINK("#"&amp;CELL("direccion",Tabla_471065!A239),"236")</f>
        <v>236</v>
      </c>
      <c r="R243" s="10" t="str">
        <f ca="1">HYPERLINK("#"&amp;CELL("direccion",Tabla_471039!A239),"236")</f>
        <v>236</v>
      </c>
      <c r="S243" s="10" t="str">
        <f ca="1">HYPERLINK("#"&amp;CELL("direccion",Tabla_471067!A239),"236")</f>
        <v>236</v>
      </c>
      <c r="T243" s="10" t="str">
        <f ca="1">HYPERLINK("#"&amp;CELL("direccion",Tabla_471023!A239),"236")</f>
        <v>236</v>
      </c>
      <c r="U243" s="10" t="str">
        <f ca="1">HYPERLINK("#"&amp;CELL("direccion",Tabla_471047!A239),"236")</f>
        <v>236</v>
      </c>
      <c r="V243" s="10" t="str">
        <f ca="1">HYPERLINK("#"&amp;CELL("direccion",Tabla_471030!A239),"236")</f>
        <v>236</v>
      </c>
      <c r="W243" s="10" t="str">
        <f ca="1">HYPERLINK("#"&amp;CELL("direccion",Tabla_471041!A239),"236")</f>
        <v>236</v>
      </c>
      <c r="X243" s="10" t="str">
        <f ca="1">HYPERLINK("#"&amp;CELL("direccion",Tabla_471031!A239),"236")</f>
        <v>236</v>
      </c>
      <c r="Y243" s="10" t="str">
        <f ca="1">HYPERLINK("#"&amp;CELL("direccion",Tabla_471032!A239),"236")</f>
        <v>236</v>
      </c>
      <c r="Z243" s="10" t="str">
        <f ca="1">HYPERLINK("#"&amp;CELL("direccion",Tabla_471059!A239),"236")</f>
        <v>236</v>
      </c>
      <c r="AA243" s="10" t="str">
        <f ca="1">HYPERLINK("#"&amp;CELL("direccion",Tabla_471071!A239),"236")</f>
        <v>236</v>
      </c>
      <c r="AB243" s="10" t="str">
        <f ca="1">HYPERLINK("#"&amp;CELL("direccion",Tabla_471062!A239),"236")</f>
        <v>236</v>
      </c>
      <c r="AC243" s="10" t="str">
        <f ca="1">HYPERLINK("#"&amp;CELL("direccion",Tabla_471074!A239),"236")</f>
        <v>236</v>
      </c>
      <c r="AD243" s="5" t="s">
        <v>213</v>
      </c>
      <c r="AE243" s="3">
        <v>46203</v>
      </c>
    </row>
    <row r="244" spans="1:31" x14ac:dyDescent="0.25">
      <c r="A244" s="5">
        <v>2026</v>
      </c>
      <c r="B244" s="3">
        <v>46113</v>
      </c>
      <c r="C244" s="3">
        <v>46203</v>
      </c>
      <c r="D244" s="5" t="s">
        <v>84</v>
      </c>
      <c r="E244" s="5">
        <v>139</v>
      </c>
      <c r="F244" s="5" t="s">
        <v>309</v>
      </c>
      <c r="G244" s="5" t="s">
        <v>309</v>
      </c>
      <c r="H244" s="5" t="s">
        <v>225</v>
      </c>
      <c r="I244" s="5" t="s">
        <v>782</v>
      </c>
      <c r="J244" s="5" t="s">
        <v>375</v>
      </c>
      <c r="K244" s="5" t="s">
        <v>522</v>
      </c>
      <c r="L244" s="5" t="s">
        <v>91</v>
      </c>
      <c r="M244" s="5">
        <v>11079</v>
      </c>
      <c r="N244" s="5" t="s">
        <v>212</v>
      </c>
      <c r="O244" s="5">
        <v>8998.68</v>
      </c>
      <c r="P244" s="5" t="s">
        <v>212</v>
      </c>
      <c r="Q244" s="10" t="str">
        <f ca="1">HYPERLINK("#"&amp;CELL("direccion",Tabla_471065!A240),"237")</f>
        <v>237</v>
      </c>
      <c r="R244" s="10" t="str">
        <f ca="1">HYPERLINK("#"&amp;CELL("direccion",Tabla_471039!A240),"237")</f>
        <v>237</v>
      </c>
      <c r="S244" s="10" t="str">
        <f ca="1">HYPERLINK("#"&amp;CELL("direccion",Tabla_471067!A240),"237")</f>
        <v>237</v>
      </c>
      <c r="T244" s="10" t="str">
        <f ca="1">HYPERLINK("#"&amp;CELL("direccion",Tabla_471023!A240),"237")</f>
        <v>237</v>
      </c>
      <c r="U244" s="10" t="str">
        <f ca="1">HYPERLINK("#"&amp;CELL("direccion",Tabla_471047!A240),"237")</f>
        <v>237</v>
      </c>
      <c r="V244" s="10" t="str">
        <f ca="1">HYPERLINK("#"&amp;CELL("direccion",Tabla_471030!A240),"237")</f>
        <v>237</v>
      </c>
      <c r="W244" s="10" t="str">
        <f ca="1">HYPERLINK("#"&amp;CELL("direccion",Tabla_471041!A240),"237")</f>
        <v>237</v>
      </c>
      <c r="X244" s="10" t="str">
        <f ca="1">HYPERLINK("#"&amp;CELL("direccion",Tabla_471031!A240),"237")</f>
        <v>237</v>
      </c>
      <c r="Y244" s="10" t="str">
        <f ca="1">HYPERLINK("#"&amp;CELL("direccion",Tabla_471032!A240),"237")</f>
        <v>237</v>
      </c>
      <c r="Z244" s="10" t="str">
        <f ca="1">HYPERLINK("#"&amp;CELL("direccion",Tabla_471059!A240),"237")</f>
        <v>237</v>
      </c>
      <c r="AA244" s="10" t="str">
        <f ca="1">HYPERLINK("#"&amp;CELL("direccion",Tabla_471071!A240),"237")</f>
        <v>237</v>
      </c>
      <c r="AB244" s="10" t="str">
        <f ca="1">HYPERLINK("#"&amp;CELL("direccion",Tabla_471062!A240),"237")</f>
        <v>237</v>
      </c>
      <c r="AC244" s="10" t="str">
        <f ca="1">HYPERLINK("#"&amp;CELL("direccion",Tabla_471074!A240),"237")</f>
        <v>237</v>
      </c>
      <c r="AD244" s="5" t="s">
        <v>213</v>
      </c>
      <c r="AE244" s="3">
        <v>46203</v>
      </c>
    </row>
    <row r="245" spans="1:31" x14ac:dyDescent="0.25">
      <c r="A245" s="5">
        <v>2026</v>
      </c>
      <c r="B245" s="3">
        <v>46113</v>
      </c>
      <c r="C245" s="3">
        <v>46203</v>
      </c>
      <c r="D245" s="5" t="s">
        <v>84</v>
      </c>
      <c r="E245" s="5">
        <v>139</v>
      </c>
      <c r="F245" s="5" t="s">
        <v>310</v>
      </c>
      <c r="G245" s="5" t="s">
        <v>310</v>
      </c>
      <c r="H245" s="5" t="s">
        <v>225</v>
      </c>
      <c r="I245" s="5" t="s">
        <v>636</v>
      </c>
      <c r="J245" s="5" t="s">
        <v>783</v>
      </c>
      <c r="K245" s="5" t="s">
        <v>784</v>
      </c>
      <c r="L245" s="5" t="s">
        <v>92</v>
      </c>
      <c r="M245" s="5">
        <v>9925</v>
      </c>
      <c r="N245" s="5" t="s">
        <v>212</v>
      </c>
      <c r="O245" s="5">
        <v>8582.3799999999992</v>
      </c>
      <c r="P245" s="5" t="s">
        <v>212</v>
      </c>
      <c r="Q245" s="10" t="str">
        <f ca="1">HYPERLINK("#"&amp;CELL("direccion",Tabla_471065!A241),"238")</f>
        <v>238</v>
      </c>
      <c r="R245" s="10" t="str">
        <f ca="1">HYPERLINK("#"&amp;CELL("direccion",Tabla_471039!A241),"238")</f>
        <v>238</v>
      </c>
      <c r="S245" s="10" t="str">
        <f ca="1">HYPERLINK("#"&amp;CELL("direccion",Tabla_471067!A241),"238")</f>
        <v>238</v>
      </c>
      <c r="T245" s="10" t="str">
        <f ca="1">HYPERLINK("#"&amp;CELL("direccion",Tabla_471023!A241),"238")</f>
        <v>238</v>
      </c>
      <c r="U245" s="10" t="str">
        <f ca="1">HYPERLINK("#"&amp;CELL("direccion",Tabla_471047!A241),"238")</f>
        <v>238</v>
      </c>
      <c r="V245" s="10" t="str">
        <f ca="1">HYPERLINK("#"&amp;CELL("direccion",Tabla_471030!A241),"238")</f>
        <v>238</v>
      </c>
      <c r="W245" s="10" t="str">
        <f ca="1">HYPERLINK("#"&amp;CELL("direccion",Tabla_471041!A241),"238")</f>
        <v>238</v>
      </c>
      <c r="X245" s="10" t="str">
        <f ca="1">HYPERLINK("#"&amp;CELL("direccion",Tabla_471031!A241),"238")</f>
        <v>238</v>
      </c>
      <c r="Y245" s="10" t="str">
        <f ca="1">HYPERLINK("#"&amp;CELL("direccion",Tabla_471032!A241),"238")</f>
        <v>238</v>
      </c>
      <c r="Z245" s="10" t="str">
        <f ca="1">HYPERLINK("#"&amp;CELL("direccion",Tabla_471059!A241),"238")</f>
        <v>238</v>
      </c>
      <c r="AA245" s="10" t="str">
        <f ca="1">HYPERLINK("#"&amp;CELL("direccion",Tabla_471071!A241),"238")</f>
        <v>238</v>
      </c>
      <c r="AB245" s="10" t="str">
        <f ca="1">HYPERLINK("#"&amp;CELL("direccion",Tabla_471062!A241),"238")</f>
        <v>238</v>
      </c>
      <c r="AC245" s="10" t="str">
        <f ca="1">HYPERLINK("#"&amp;CELL("direccion",Tabla_471074!A241),"238")</f>
        <v>238</v>
      </c>
      <c r="AD245" s="5" t="s">
        <v>213</v>
      </c>
      <c r="AE245" s="3">
        <v>46203</v>
      </c>
    </row>
    <row r="246" spans="1:31" x14ac:dyDescent="0.25">
      <c r="A246" s="5">
        <v>2026</v>
      </c>
      <c r="B246" s="3">
        <v>46113</v>
      </c>
      <c r="C246" s="3">
        <v>46203</v>
      </c>
      <c r="D246" s="5" t="s">
        <v>84</v>
      </c>
      <c r="E246" s="5">
        <v>130</v>
      </c>
      <c r="F246" s="5" t="s">
        <v>311</v>
      </c>
      <c r="G246" s="5" t="s">
        <v>311</v>
      </c>
      <c r="H246" s="5" t="s">
        <v>225</v>
      </c>
      <c r="I246" s="5" t="s">
        <v>785</v>
      </c>
      <c r="J246" s="5" t="s">
        <v>779</v>
      </c>
      <c r="K246" s="5" t="s">
        <v>340</v>
      </c>
      <c r="L246" s="5" t="s">
        <v>92</v>
      </c>
      <c r="M246" s="5">
        <v>9925</v>
      </c>
      <c r="N246" s="5" t="s">
        <v>212</v>
      </c>
      <c r="O246" s="5">
        <v>8582.3799999999992</v>
      </c>
      <c r="P246" s="5" t="s">
        <v>212</v>
      </c>
      <c r="Q246" s="10" t="str">
        <f ca="1">HYPERLINK("#"&amp;CELL("direccion",Tabla_471065!A242),"239")</f>
        <v>239</v>
      </c>
      <c r="R246" s="10" t="str">
        <f ca="1">HYPERLINK("#"&amp;CELL("direccion",Tabla_471039!A242),"239")</f>
        <v>239</v>
      </c>
      <c r="S246" s="10" t="str">
        <f ca="1">HYPERLINK("#"&amp;CELL("direccion",Tabla_471067!A242),"239")</f>
        <v>239</v>
      </c>
      <c r="T246" s="10" t="str">
        <f ca="1">HYPERLINK("#"&amp;CELL("direccion",Tabla_471023!A242),"239")</f>
        <v>239</v>
      </c>
      <c r="U246" s="10" t="str">
        <f ca="1">HYPERLINK("#"&amp;CELL("direccion",Tabla_471047!A242),"239")</f>
        <v>239</v>
      </c>
      <c r="V246" s="10" t="str">
        <f ca="1">HYPERLINK("#"&amp;CELL("direccion",Tabla_471030!A242),"239")</f>
        <v>239</v>
      </c>
      <c r="W246" s="10" t="str">
        <f ca="1">HYPERLINK("#"&amp;CELL("direccion",Tabla_471041!A242),"239")</f>
        <v>239</v>
      </c>
      <c r="X246" s="10" t="str">
        <f ca="1">HYPERLINK("#"&amp;CELL("direccion",Tabla_471031!A242),"239")</f>
        <v>239</v>
      </c>
      <c r="Y246" s="10" t="str">
        <f ca="1">HYPERLINK("#"&amp;CELL("direccion",Tabla_471032!A242),"239")</f>
        <v>239</v>
      </c>
      <c r="Z246" s="10" t="str">
        <f ca="1">HYPERLINK("#"&amp;CELL("direccion",Tabla_471059!A242),"239")</f>
        <v>239</v>
      </c>
      <c r="AA246" s="10" t="str">
        <f ca="1">HYPERLINK("#"&amp;CELL("direccion",Tabla_471071!A242),"239")</f>
        <v>239</v>
      </c>
      <c r="AB246" s="10" t="str">
        <f ca="1">HYPERLINK("#"&amp;CELL("direccion",Tabla_471062!A242),"239")</f>
        <v>239</v>
      </c>
      <c r="AC246" s="10" t="str">
        <f ca="1">HYPERLINK("#"&amp;CELL("direccion",Tabla_471074!A242),"239")</f>
        <v>239</v>
      </c>
      <c r="AD246" s="5" t="s">
        <v>213</v>
      </c>
      <c r="AE246" s="3">
        <v>46203</v>
      </c>
    </row>
    <row r="247" spans="1:31" x14ac:dyDescent="0.25">
      <c r="A247" s="5">
        <v>2026</v>
      </c>
      <c r="B247" s="3">
        <v>46113</v>
      </c>
      <c r="C247" s="3">
        <v>46203</v>
      </c>
      <c r="D247" s="5" t="s">
        <v>84</v>
      </c>
      <c r="E247" s="5">
        <v>129</v>
      </c>
      <c r="F247" s="5" t="s">
        <v>312</v>
      </c>
      <c r="G247" s="5" t="s">
        <v>312</v>
      </c>
      <c r="H247" s="5" t="s">
        <v>225</v>
      </c>
      <c r="I247" s="5" t="s">
        <v>786</v>
      </c>
      <c r="J247" s="5" t="s">
        <v>787</v>
      </c>
      <c r="K247" s="5" t="s">
        <v>788</v>
      </c>
      <c r="L247" s="5" t="s">
        <v>92</v>
      </c>
      <c r="M247" s="5">
        <v>9549</v>
      </c>
      <c r="N247" s="5" t="s">
        <v>212</v>
      </c>
      <c r="O247" s="5">
        <v>8287.23</v>
      </c>
      <c r="P247" s="5" t="s">
        <v>212</v>
      </c>
      <c r="Q247" s="10" t="str">
        <f ca="1">HYPERLINK("#"&amp;CELL("direccion",Tabla_471065!A243),"240")</f>
        <v>240</v>
      </c>
      <c r="R247" s="10" t="str">
        <f ca="1">HYPERLINK("#"&amp;CELL("direccion",Tabla_471039!A243),"240")</f>
        <v>240</v>
      </c>
      <c r="S247" s="10" t="str">
        <f ca="1">HYPERLINK("#"&amp;CELL("direccion",Tabla_471067!A243),"240")</f>
        <v>240</v>
      </c>
      <c r="T247" s="10" t="str">
        <f ca="1">HYPERLINK("#"&amp;CELL("direccion",Tabla_471023!A243),"240")</f>
        <v>240</v>
      </c>
      <c r="U247" s="10" t="str">
        <f ca="1">HYPERLINK("#"&amp;CELL("direccion",Tabla_471047!A243),"240")</f>
        <v>240</v>
      </c>
      <c r="V247" s="10" t="str">
        <f ca="1">HYPERLINK("#"&amp;CELL("direccion",Tabla_471030!A243),"240")</f>
        <v>240</v>
      </c>
      <c r="W247" s="10" t="str">
        <f ca="1">HYPERLINK("#"&amp;CELL("direccion",Tabla_471041!A243),"240")</f>
        <v>240</v>
      </c>
      <c r="X247" s="10" t="str">
        <f ca="1">HYPERLINK("#"&amp;CELL("direccion",Tabla_471031!A243),"240")</f>
        <v>240</v>
      </c>
      <c r="Y247" s="10" t="str">
        <f ca="1">HYPERLINK("#"&amp;CELL("direccion",Tabla_471032!A243),"240")</f>
        <v>240</v>
      </c>
      <c r="Z247" s="10" t="str">
        <f ca="1">HYPERLINK("#"&amp;CELL("direccion",Tabla_471059!A243),"240")</f>
        <v>240</v>
      </c>
      <c r="AA247" s="10" t="str">
        <f ca="1">HYPERLINK("#"&amp;CELL("direccion",Tabla_471071!A243),"240")</f>
        <v>240</v>
      </c>
      <c r="AB247" s="10" t="str">
        <f ca="1">HYPERLINK("#"&amp;CELL("direccion",Tabla_471062!A243),"240")</f>
        <v>240</v>
      </c>
      <c r="AC247" s="10" t="str">
        <f ca="1">HYPERLINK("#"&amp;CELL("direccion",Tabla_471074!A243),"240")</f>
        <v>240</v>
      </c>
      <c r="AD247" s="5" t="s">
        <v>213</v>
      </c>
      <c r="AE247" s="3">
        <v>46203</v>
      </c>
    </row>
    <row r="248" spans="1:31" x14ac:dyDescent="0.25">
      <c r="A248" s="5">
        <v>2026</v>
      </c>
      <c r="B248" s="3">
        <v>46113</v>
      </c>
      <c r="C248" s="3">
        <v>46203</v>
      </c>
      <c r="D248" s="5" t="s">
        <v>84</v>
      </c>
      <c r="E248" s="5">
        <v>129</v>
      </c>
      <c r="F248" s="5" t="s">
        <v>306</v>
      </c>
      <c r="G248" s="5" t="s">
        <v>306</v>
      </c>
      <c r="H248" s="5" t="s">
        <v>225</v>
      </c>
      <c r="I248" s="5" t="s">
        <v>566</v>
      </c>
      <c r="J248" s="5" t="s">
        <v>789</v>
      </c>
      <c r="K248" s="5" t="s">
        <v>790</v>
      </c>
      <c r="L248" s="5" t="s">
        <v>92</v>
      </c>
      <c r="M248" s="5">
        <v>10710</v>
      </c>
      <c r="N248" s="5" t="s">
        <v>212</v>
      </c>
      <c r="O248" s="5">
        <v>8714.93</v>
      </c>
      <c r="P248" s="5" t="s">
        <v>212</v>
      </c>
      <c r="Q248" s="10" t="str">
        <f ca="1">HYPERLINK("#"&amp;CELL("direccion",Tabla_471065!A244),"241")</f>
        <v>241</v>
      </c>
      <c r="R248" s="10" t="str">
        <f ca="1">HYPERLINK("#"&amp;CELL("direccion",Tabla_471039!A244),"241")</f>
        <v>241</v>
      </c>
      <c r="S248" s="10" t="str">
        <f ca="1">HYPERLINK("#"&amp;CELL("direccion",Tabla_471067!A244),"241")</f>
        <v>241</v>
      </c>
      <c r="T248" s="10" t="str">
        <f ca="1">HYPERLINK("#"&amp;CELL("direccion",Tabla_471023!A244),"241")</f>
        <v>241</v>
      </c>
      <c r="U248" s="10" t="str">
        <f ca="1">HYPERLINK("#"&amp;CELL("direccion",Tabla_471047!A244),"241")</f>
        <v>241</v>
      </c>
      <c r="V248" s="10" t="str">
        <f ca="1">HYPERLINK("#"&amp;CELL("direccion",Tabla_471030!A244),"241")</f>
        <v>241</v>
      </c>
      <c r="W248" s="10" t="str">
        <f ca="1">HYPERLINK("#"&amp;CELL("direccion",Tabla_471041!A244),"241")</f>
        <v>241</v>
      </c>
      <c r="X248" s="10" t="str">
        <f ca="1">HYPERLINK("#"&amp;CELL("direccion",Tabla_471031!A244),"241")</f>
        <v>241</v>
      </c>
      <c r="Y248" s="10" t="str">
        <f ca="1">HYPERLINK("#"&amp;CELL("direccion",Tabla_471032!A244),"241")</f>
        <v>241</v>
      </c>
      <c r="Z248" s="10" t="str">
        <f ca="1">HYPERLINK("#"&amp;CELL("direccion",Tabla_471059!A244),"241")</f>
        <v>241</v>
      </c>
      <c r="AA248" s="10" t="str">
        <f ca="1">HYPERLINK("#"&amp;CELL("direccion",Tabla_471071!A244),"241")</f>
        <v>241</v>
      </c>
      <c r="AB248" s="10" t="str">
        <f ca="1">HYPERLINK("#"&amp;CELL("direccion",Tabla_471062!A244),"241")</f>
        <v>241</v>
      </c>
      <c r="AC248" s="10" t="str">
        <f ca="1">HYPERLINK("#"&amp;CELL("direccion",Tabla_471074!A244),"241")</f>
        <v>241</v>
      </c>
      <c r="AD248" s="5" t="s">
        <v>213</v>
      </c>
      <c r="AE248" s="3">
        <v>46203</v>
      </c>
    </row>
    <row r="249" spans="1:31" x14ac:dyDescent="0.25">
      <c r="A249" s="5">
        <v>2026</v>
      </c>
      <c r="B249" s="3">
        <v>46113</v>
      </c>
      <c r="C249" s="3">
        <v>46203</v>
      </c>
      <c r="D249" s="5" t="s">
        <v>84</v>
      </c>
      <c r="E249" s="5">
        <v>129</v>
      </c>
      <c r="F249" s="5" t="s">
        <v>313</v>
      </c>
      <c r="G249" s="5" t="s">
        <v>313</v>
      </c>
      <c r="H249" s="5" t="s">
        <v>225</v>
      </c>
      <c r="I249" s="5" t="s">
        <v>791</v>
      </c>
      <c r="J249" s="5" t="s">
        <v>375</v>
      </c>
      <c r="K249" s="5" t="s">
        <v>487</v>
      </c>
      <c r="L249" s="5" t="s">
        <v>91</v>
      </c>
      <c r="M249" s="5">
        <v>10710</v>
      </c>
      <c r="N249" s="5" t="s">
        <v>212</v>
      </c>
      <c r="O249" s="5">
        <v>8714.93</v>
      </c>
      <c r="P249" s="5" t="s">
        <v>212</v>
      </c>
      <c r="Q249" s="10" t="str">
        <f ca="1">HYPERLINK("#"&amp;CELL("direccion",Tabla_471065!A245),"242")</f>
        <v>242</v>
      </c>
      <c r="R249" s="10" t="str">
        <f ca="1">HYPERLINK("#"&amp;CELL("direccion",Tabla_471039!A245),"242")</f>
        <v>242</v>
      </c>
      <c r="S249" s="10" t="str">
        <f ca="1">HYPERLINK("#"&amp;CELL("direccion",Tabla_471067!A245),"242")</f>
        <v>242</v>
      </c>
      <c r="T249" s="10" t="str">
        <f ca="1">HYPERLINK("#"&amp;CELL("direccion",Tabla_471023!A245),"242")</f>
        <v>242</v>
      </c>
      <c r="U249" s="10" t="str">
        <f ca="1">HYPERLINK("#"&amp;CELL("direccion",Tabla_471047!A245),"242")</f>
        <v>242</v>
      </c>
      <c r="V249" s="10" t="str">
        <f ca="1">HYPERLINK("#"&amp;CELL("direccion",Tabla_471030!A245),"242")</f>
        <v>242</v>
      </c>
      <c r="W249" s="10" t="str">
        <f ca="1">HYPERLINK("#"&amp;CELL("direccion",Tabla_471041!A245),"242")</f>
        <v>242</v>
      </c>
      <c r="X249" s="10" t="str">
        <f ca="1">HYPERLINK("#"&amp;CELL("direccion",Tabla_471031!A245),"242")</f>
        <v>242</v>
      </c>
      <c r="Y249" s="10" t="str">
        <f ca="1">HYPERLINK("#"&amp;CELL("direccion",Tabla_471032!A245),"242")</f>
        <v>242</v>
      </c>
      <c r="Z249" s="10" t="str">
        <f ca="1">HYPERLINK("#"&amp;CELL("direccion",Tabla_471059!A245),"242")</f>
        <v>242</v>
      </c>
      <c r="AA249" s="10" t="str">
        <f ca="1">HYPERLINK("#"&amp;CELL("direccion",Tabla_471071!A245),"242")</f>
        <v>242</v>
      </c>
      <c r="AB249" s="10" t="str">
        <f ca="1">HYPERLINK("#"&amp;CELL("direccion",Tabla_471062!A245),"242")</f>
        <v>242</v>
      </c>
      <c r="AC249" s="10" t="str">
        <f ca="1">HYPERLINK("#"&amp;CELL("direccion",Tabla_471074!A245),"242")</f>
        <v>242</v>
      </c>
      <c r="AD249" s="5" t="s">
        <v>213</v>
      </c>
      <c r="AE249" s="3">
        <v>46203</v>
      </c>
    </row>
    <row r="250" spans="1:31" x14ac:dyDescent="0.25">
      <c r="A250" s="5">
        <v>2026</v>
      </c>
      <c r="B250" s="3">
        <v>46113</v>
      </c>
      <c r="C250" s="3">
        <v>46203</v>
      </c>
      <c r="D250" s="5" t="s">
        <v>84</v>
      </c>
      <c r="E250" s="5">
        <v>119</v>
      </c>
      <c r="F250" s="5" t="s">
        <v>314</v>
      </c>
      <c r="G250" s="5" t="s">
        <v>314</v>
      </c>
      <c r="H250" s="5" t="s">
        <v>225</v>
      </c>
      <c r="I250" s="5" t="s">
        <v>792</v>
      </c>
      <c r="J250" s="5" t="s">
        <v>370</v>
      </c>
      <c r="K250" s="5" t="s">
        <v>765</v>
      </c>
      <c r="L250" s="5" t="s">
        <v>91</v>
      </c>
      <c r="M250" s="5">
        <v>9453</v>
      </c>
      <c r="N250" s="5" t="s">
        <v>212</v>
      </c>
      <c r="O250" s="5">
        <v>8211.8700000000008</v>
      </c>
      <c r="P250" s="5" t="s">
        <v>212</v>
      </c>
      <c r="Q250" s="10" t="str">
        <f ca="1">HYPERLINK("#"&amp;CELL("direccion",Tabla_471065!A246),"243")</f>
        <v>243</v>
      </c>
      <c r="R250" s="10" t="str">
        <f ca="1">HYPERLINK("#"&amp;CELL("direccion",Tabla_471039!A246),"243")</f>
        <v>243</v>
      </c>
      <c r="S250" s="10" t="str">
        <f ca="1">HYPERLINK("#"&amp;CELL("direccion",Tabla_471067!A246),"243")</f>
        <v>243</v>
      </c>
      <c r="T250" s="10" t="str">
        <f ca="1">HYPERLINK("#"&amp;CELL("direccion",Tabla_471023!A246),"243")</f>
        <v>243</v>
      </c>
      <c r="U250" s="10" t="str">
        <f ca="1">HYPERLINK("#"&amp;CELL("direccion",Tabla_471047!A246),"243")</f>
        <v>243</v>
      </c>
      <c r="V250" s="10" t="str">
        <f ca="1">HYPERLINK("#"&amp;CELL("direccion",Tabla_471030!A246),"243")</f>
        <v>243</v>
      </c>
      <c r="W250" s="10" t="str">
        <f ca="1">HYPERLINK("#"&amp;CELL("direccion",Tabla_471041!A246),"243")</f>
        <v>243</v>
      </c>
      <c r="X250" s="10" t="str">
        <f ca="1">HYPERLINK("#"&amp;CELL("direccion",Tabla_471031!A246),"243")</f>
        <v>243</v>
      </c>
      <c r="Y250" s="10" t="str">
        <f ca="1">HYPERLINK("#"&amp;CELL("direccion",Tabla_471032!A246),"243")</f>
        <v>243</v>
      </c>
      <c r="Z250" s="10" t="str">
        <f ca="1">HYPERLINK("#"&amp;CELL("direccion",Tabla_471059!A246),"243")</f>
        <v>243</v>
      </c>
      <c r="AA250" s="10" t="str">
        <f ca="1">HYPERLINK("#"&amp;CELL("direccion",Tabla_471071!A246),"243")</f>
        <v>243</v>
      </c>
      <c r="AB250" s="10" t="str">
        <f ca="1">HYPERLINK("#"&amp;CELL("direccion",Tabla_471062!A246),"243")</f>
        <v>243</v>
      </c>
      <c r="AC250" s="10" t="str">
        <f ca="1">HYPERLINK("#"&amp;CELL("direccion",Tabla_471074!A246),"243")</f>
        <v>243</v>
      </c>
      <c r="AD250" s="5" t="s">
        <v>213</v>
      </c>
      <c r="AE250" s="3">
        <v>46203</v>
      </c>
    </row>
    <row r="251" spans="1:31" x14ac:dyDescent="0.25">
      <c r="A251" s="5">
        <v>2026</v>
      </c>
      <c r="B251" s="3">
        <v>46113</v>
      </c>
      <c r="C251" s="3">
        <v>46203</v>
      </c>
      <c r="D251" s="5" t="s">
        <v>84</v>
      </c>
      <c r="E251" s="5">
        <v>119</v>
      </c>
      <c r="F251" s="5" t="s">
        <v>315</v>
      </c>
      <c r="G251" s="5" t="s">
        <v>315</v>
      </c>
      <c r="H251" s="5" t="s">
        <v>225</v>
      </c>
      <c r="I251" s="5" t="s">
        <v>782</v>
      </c>
      <c r="J251" s="5" t="s">
        <v>793</v>
      </c>
      <c r="K251" s="5" t="s">
        <v>794</v>
      </c>
      <c r="L251" s="5" t="s">
        <v>91</v>
      </c>
      <c r="M251" s="5">
        <v>10615</v>
      </c>
      <c r="N251" s="5" t="s">
        <v>212</v>
      </c>
      <c r="O251" s="5">
        <v>8634.4600000000009</v>
      </c>
      <c r="P251" s="5" t="s">
        <v>212</v>
      </c>
      <c r="Q251" s="10" t="str">
        <f ca="1">HYPERLINK("#"&amp;CELL("direccion",Tabla_471065!A247),"244")</f>
        <v>244</v>
      </c>
      <c r="R251" s="10" t="str">
        <f ca="1">HYPERLINK("#"&amp;CELL("direccion",Tabla_471039!A247),"244")</f>
        <v>244</v>
      </c>
      <c r="S251" s="10" t="str">
        <f ca="1">HYPERLINK("#"&amp;CELL("direccion",Tabla_471067!A247),"244")</f>
        <v>244</v>
      </c>
      <c r="T251" s="10" t="str">
        <f ca="1">HYPERLINK("#"&amp;CELL("direccion",Tabla_471023!A247),"244")</f>
        <v>244</v>
      </c>
      <c r="U251" s="10" t="str">
        <f ca="1">HYPERLINK("#"&amp;CELL("direccion",Tabla_471047!A247),"244")</f>
        <v>244</v>
      </c>
      <c r="V251" s="10" t="str">
        <f ca="1">HYPERLINK("#"&amp;CELL("direccion",Tabla_471030!A247),"244")</f>
        <v>244</v>
      </c>
      <c r="W251" s="10" t="str">
        <f ca="1">HYPERLINK("#"&amp;CELL("direccion",Tabla_471041!A247),"244")</f>
        <v>244</v>
      </c>
      <c r="X251" s="10" t="str">
        <f ca="1">HYPERLINK("#"&amp;CELL("direccion",Tabla_471031!A247),"244")</f>
        <v>244</v>
      </c>
      <c r="Y251" s="10" t="str">
        <f ca="1">HYPERLINK("#"&amp;CELL("direccion",Tabla_471032!A247),"244")</f>
        <v>244</v>
      </c>
      <c r="Z251" s="10" t="str">
        <f ca="1">HYPERLINK("#"&amp;CELL("direccion",Tabla_471059!A247),"244")</f>
        <v>244</v>
      </c>
      <c r="AA251" s="10" t="str">
        <f ca="1">HYPERLINK("#"&amp;CELL("direccion",Tabla_471071!A247),"244")</f>
        <v>244</v>
      </c>
      <c r="AB251" s="10" t="str">
        <f ca="1">HYPERLINK("#"&amp;CELL("direccion",Tabla_471062!A247),"244")</f>
        <v>244</v>
      </c>
      <c r="AC251" s="10" t="str">
        <f ca="1">HYPERLINK("#"&amp;CELL("direccion",Tabla_471074!A247),"244")</f>
        <v>244</v>
      </c>
      <c r="AD251" s="5" t="s">
        <v>213</v>
      </c>
      <c r="AE251" s="3">
        <v>46203</v>
      </c>
    </row>
    <row r="252" spans="1:31" x14ac:dyDescent="0.25">
      <c r="A252" s="5">
        <v>2026</v>
      </c>
      <c r="B252" s="3">
        <v>46113</v>
      </c>
      <c r="C252" s="3">
        <v>46203</v>
      </c>
      <c r="D252" s="5" t="s">
        <v>84</v>
      </c>
      <c r="E252" s="5">
        <v>109</v>
      </c>
      <c r="F252" s="5" t="s">
        <v>316</v>
      </c>
      <c r="G252" s="5" t="s">
        <v>316</v>
      </c>
      <c r="H252" s="5" t="s">
        <v>225</v>
      </c>
      <c r="I252" s="5" t="s">
        <v>651</v>
      </c>
      <c r="J252" s="5" t="s">
        <v>600</v>
      </c>
      <c r="K252" s="5" t="s">
        <v>765</v>
      </c>
      <c r="L252" s="5" t="s">
        <v>92</v>
      </c>
      <c r="M252" s="5">
        <v>10428</v>
      </c>
      <c r="N252" s="5" t="s">
        <v>212</v>
      </c>
      <c r="O252" s="5">
        <v>8493.59</v>
      </c>
      <c r="P252" s="5" t="s">
        <v>212</v>
      </c>
      <c r="Q252" s="10" t="str">
        <f ca="1">HYPERLINK("#"&amp;CELL("direccion",Tabla_471065!A248),"245")</f>
        <v>245</v>
      </c>
      <c r="R252" s="10" t="str">
        <f ca="1">HYPERLINK("#"&amp;CELL("direccion",Tabla_471039!A248),"245")</f>
        <v>245</v>
      </c>
      <c r="S252" s="10" t="str">
        <f ca="1">HYPERLINK("#"&amp;CELL("direccion",Tabla_471067!A248),"245")</f>
        <v>245</v>
      </c>
      <c r="T252" s="10" t="str">
        <f ca="1">HYPERLINK("#"&amp;CELL("direccion",Tabla_471023!A248),"245")</f>
        <v>245</v>
      </c>
      <c r="U252" s="10" t="str">
        <f ca="1">HYPERLINK("#"&amp;CELL("direccion",Tabla_471047!A248),"245")</f>
        <v>245</v>
      </c>
      <c r="V252" s="10" t="str">
        <f ca="1">HYPERLINK("#"&amp;CELL("direccion",Tabla_471030!A248),"245")</f>
        <v>245</v>
      </c>
      <c r="W252" s="10" t="str">
        <f ca="1">HYPERLINK("#"&amp;CELL("direccion",Tabla_471041!A248),"245")</f>
        <v>245</v>
      </c>
      <c r="X252" s="10" t="str">
        <f ca="1">HYPERLINK("#"&amp;CELL("direccion",Tabla_471031!A248),"245")</f>
        <v>245</v>
      </c>
      <c r="Y252" s="10" t="str">
        <f ca="1">HYPERLINK("#"&amp;CELL("direccion",Tabla_471032!A248),"245")</f>
        <v>245</v>
      </c>
      <c r="Z252" s="10" t="str">
        <f ca="1">HYPERLINK("#"&amp;CELL("direccion",Tabla_471059!A248),"245")</f>
        <v>245</v>
      </c>
      <c r="AA252" s="10" t="str">
        <f ca="1">HYPERLINK("#"&amp;CELL("direccion",Tabla_471071!A248),"245")</f>
        <v>245</v>
      </c>
      <c r="AB252" s="10" t="str">
        <f ca="1">HYPERLINK("#"&amp;CELL("direccion",Tabla_471062!A248),"245")</f>
        <v>245</v>
      </c>
      <c r="AC252" s="10" t="str">
        <f ca="1">HYPERLINK("#"&amp;CELL("direccion",Tabla_471074!A248),"245")</f>
        <v>245</v>
      </c>
      <c r="AD252" s="5" t="s">
        <v>213</v>
      </c>
      <c r="AE252" s="3">
        <v>46203</v>
      </c>
    </row>
    <row r="253" spans="1:31" x14ac:dyDescent="0.25">
      <c r="A253" s="5">
        <v>2026</v>
      </c>
      <c r="B253" s="3">
        <v>46113</v>
      </c>
      <c r="C253" s="3">
        <v>46203</v>
      </c>
      <c r="D253" s="5" t="s">
        <v>84</v>
      </c>
      <c r="E253" s="5">
        <v>109</v>
      </c>
      <c r="F253" s="5" t="s">
        <v>317</v>
      </c>
      <c r="G253" s="5" t="s">
        <v>317</v>
      </c>
      <c r="H253" s="5" t="s">
        <v>225</v>
      </c>
      <c r="I253" s="5" t="s">
        <v>759</v>
      </c>
      <c r="J253" s="5" t="s">
        <v>352</v>
      </c>
      <c r="K253" s="5" t="s">
        <v>370</v>
      </c>
      <c r="L253" s="5" t="s">
        <v>91</v>
      </c>
      <c r="M253" s="5">
        <v>10428</v>
      </c>
      <c r="N253" s="5" t="s">
        <v>212</v>
      </c>
      <c r="O253" s="5">
        <v>8493.59</v>
      </c>
      <c r="P253" s="5" t="s">
        <v>212</v>
      </c>
      <c r="Q253" s="10" t="str">
        <f ca="1">HYPERLINK("#"&amp;CELL("direccion",Tabla_471065!A249),"246")</f>
        <v>246</v>
      </c>
      <c r="R253" s="10" t="str">
        <f ca="1">HYPERLINK("#"&amp;CELL("direccion",Tabla_471039!A249),"246")</f>
        <v>246</v>
      </c>
      <c r="S253" s="10" t="str">
        <f ca="1">HYPERLINK("#"&amp;CELL("direccion",Tabla_471067!A249),"246")</f>
        <v>246</v>
      </c>
      <c r="T253" s="10" t="str">
        <f ca="1">HYPERLINK("#"&amp;CELL("direccion",Tabla_471023!A249),"246")</f>
        <v>246</v>
      </c>
      <c r="U253" s="10" t="str">
        <f ca="1">HYPERLINK("#"&amp;CELL("direccion",Tabla_471047!A249),"246")</f>
        <v>246</v>
      </c>
      <c r="V253" s="10" t="str">
        <f ca="1">HYPERLINK("#"&amp;CELL("direccion",Tabla_471030!A249),"246")</f>
        <v>246</v>
      </c>
      <c r="W253" s="10" t="str">
        <f ca="1">HYPERLINK("#"&amp;CELL("direccion",Tabla_471041!A249),"246")</f>
        <v>246</v>
      </c>
      <c r="X253" s="10" t="str">
        <f ca="1">HYPERLINK("#"&amp;CELL("direccion",Tabla_471031!A249),"246")</f>
        <v>246</v>
      </c>
      <c r="Y253" s="10" t="str">
        <f ca="1">HYPERLINK("#"&amp;CELL("direccion",Tabla_471032!A249),"246")</f>
        <v>246</v>
      </c>
      <c r="Z253" s="10" t="str">
        <f ca="1">HYPERLINK("#"&amp;CELL("direccion",Tabla_471059!A249),"246")</f>
        <v>246</v>
      </c>
      <c r="AA253" s="10" t="str">
        <f ca="1">HYPERLINK("#"&amp;CELL("direccion",Tabla_471071!A249),"246")</f>
        <v>246</v>
      </c>
      <c r="AB253" s="10" t="str">
        <f ca="1">HYPERLINK("#"&amp;CELL("direccion",Tabla_471062!A249),"246")</f>
        <v>246</v>
      </c>
      <c r="AC253" s="10" t="str">
        <f ca="1">HYPERLINK("#"&amp;CELL("direccion",Tabla_471074!A249),"246")</f>
        <v>246</v>
      </c>
      <c r="AD253" s="5" t="s">
        <v>213</v>
      </c>
      <c r="AE253" s="3">
        <v>46203</v>
      </c>
    </row>
    <row r="254" spans="1:31" x14ac:dyDescent="0.25">
      <c r="A254" s="5">
        <v>2026</v>
      </c>
      <c r="B254" s="3">
        <v>46113</v>
      </c>
      <c r="C254" s="3">
        <v>46203</v>
      </c>
      <c r="D254" s="5" t="s">
        <v>84</v>
      </c>
      <c r="E254" s="5">
        <v>109</v>
      </c>
      <c r="F254" s="5" t="s">
        <v>316</v>
      </c>
      <c r="G254" s="5" t="s">
        <v>316</v>
      </c>
      <c r="H254" s="5" t="s">
        <v>225</v>
      </c>
      <c r="I254" s="5" t="s">
        <v>795</v>
      </c>
      <c r="J254" s="5" t="s">
        <v>370</v>
      </c>
      <c r="K254" s="5" t="s">
        <v>343</v>
      </c>
      <c r="L254" s="5" t="s">
        <v>91</v>
      </c>
      <c r="M254" s="5">
        <v>10428</v>
      </c>
      <c r="N254" s="5" t="s">
        <v>212</v>
      </c>
      <c r="O254" s="5">
        <v>8493.59</v>
      </c>
      <c r="P254" s="5" t="s">
        <v>212</v>
      </c>
      <c r="Q254" s="10" t="str">
        <f ca="1">HYPERLINK("#"&amp;CELL("direccion",Tabla_471065!A250),"247")</f>
        <v>247</v>
      </c>
      <c r="R254" s="10" t="str">
        <f ca="1">HYPERLINK("#"&amp;CELL("direccion",Tabla_471039!A250),"247")</f>
        <v>247</v>
      </c>
      <c r="S254" s="10" t="str">
        <f ca="1">HYPERLINK("#"&amp;CELL("direccion",Tabla_471067!A250),"247")</f>
        <v>247</v>
      </c>
      <c r="T254" s="10" t="str">
        <f ca="1">HYPERLINK("#"&amp;CELL("direccion",Tabla_471023!A250),"247")</f>
        <v>247</v>
      </c>
      <c r="U254" s="10" t="str">
        <f ca="1">HYPERLINK("#"&amp;CELL("direccion",Tabla_471047!A250),"247")</f>
        <v>247</v>
      </c>
      <c r="V254" s="10" t="str">
        <f ca="1">HYPERLINK("#"&amp;CELL("direccion",Tabla_471030!A250),"247")</f>
        <v>247</v>
      </c>
      <c r="W254" s="10" t="str">
        <f ca="1">HYPERLINK("#"&amp;CELL("direccion",Tabla_471041!A250),"247")</f>
        <v>247</v>
      </c>
      <c r="X254" s="10" t="str">
        <f ca="1">HYPERLINK("#"&amp;CELL("direccion",Tabla_471031!A250),"247")</f>
        <v>247</v>
      </c>
      <c r="Y254" s="10" t="str">
        <f ca="1">HYPERLINK("#"&amp;CELL("direccion",Tabla_471032!A250),"247")</f>
        <v>247</v>
      </c>
      <c r="Z254" s="10" t="str">
        <f ca="1">HYPERLINK("#"&amp;CELL("direccion",Tabla_471059!A250),"247")</f>
        <v>247</v>
      </c>
      <c r="AA254" s="10" t="str">
        <f ca="1">HYPERLINK("#"&amp;CELL("direccion",Tabla_471071!A250),"247")</f>
        <v>247</v>
      </c>
      <c r="AB254" s="10" t="str">
        <f ca="1">HYPERLINK("#"&amp;CELL("direccion",Tabla_471062!A250),"247")</f>
        <v>247</v>
      </c>
      <c r="AC254" s="10" t="str">
        <f ca="1">HYPERLINK("#"&amp;CELL("direccion",Tabla_471074!A250),"247")</f>
        <v>247</v>
      </c>
      <c r="AD254" s="5" t="s">
        <v>213</v>
      </c>
      <c r="AE254" s="3">
        <v>46203</v>
      </c>
    </row>
    <row r="255" spans="1:31" x14ac:dyDescent="0.25">
      <c r="A255" s="5">
        <v>2026</v>
      </c>
      <c r="B255" s="3">
        <v>46113</v>
      </c>
      <c r="C255" s="3">
        <v>46203</v>
      </c>
      <c r="D255" s="5" t="s">
        <v>84</v>
      </c>
      <c r="E255" s="5">
        <v>109</v>
      </c>
      <c r="F255" s="5" t="s">
        <v>317</v>
      </c>
      <c r="G255" s="5" t="s">
        <v>317</v>
      </c>
      <c r="H255" s="5" t="s">
        <v>225</v>
      </c>
      <c r="I255" s="5" t="s">
        <v>796</v>
      </c>
      <c r="J255" s="5" t="s">
        <v>370</v>
      </c>
      <c r="K255" s="5" t="s">
        <v>633</v>
      </c>
      <c r="L255" s="5" t="s">
        <v>92</v>
      </c>
      <c r="M255" s="5">
        <v>10428</v>
      </c>
      <c r="N255" s="5" t="s">
        <v>212</v>
      </c>
      <c r="O255" s="5">
        <v>8493.59</v>
      </c>
      <c r="P255" s="5" t="s">
        <v>212</v>
      </c>
      <c r="Q255" s="10" t="str">
        <f ca="1">HYPERLINK("#"&amp;CELL("direccion",Tabla_471065!A251),"248")</f>
        <v>248</v>
      </c>
      <c r="R255" s="10" t="str">
        <f ca="1">HYPERLINK("#"&amp;CELL("direccion",Tabla_471039!A251),"248")</f>
        <v>248</v>
      </c>
      <c r="S255" s="10" t="str">
        <f ca="1">HYPERLINK("#"&amp;CELL("direccion",Tabla_471067!A251),"248")</f>
        <v>248</v>
      </c>
      <c r="T255" s="10" t="str">
        <f ca="1">HYPERLINK("#"&amp;CELL("direccion",Tabla_471023!A251),"248")</f>
        <v>248</v>
      </c>
      <c r="U255" s="10" t="str">
        <f ca="1">HYPERLINK("#"&amp;CELL("direccion",Tabla_471047!A251),"248")</f>
        <v>248</v>
      </c>
      <c r="V255" s="10" t="str">
        <f ca="1">HYPERLINK("#"&amp;CELL("direccion",Tabla_471030!A251),"248")</f>
        <v>248</v>
      </c>
      <c r="W255" s="10" t="str">
        <f ca="1">HYPERLINK("#"&amp;CELL("direccion",Tabla_471041!A251),"248")</f>
        <v>248</v>
      </c>
      <c r="X255" s="10" t="str">
        <f ca="1">HYPERLINK("#"&amp;CELL("direccion",Tabla_471031!A251),"248")</f>
        <v>248</v>
      </c>
      <c r="Y255" s="10" t="str">
        <f ca="1">HYPERLINK("#"&amp;CELL("direccion",Tabla_471032!A251),"248")</f>
        <v>248</v>
      </c>
      <c r="Z255" s="10" t="str">
        <f ca="1">HYPERLINK("#"&amp;CELL("direccion",Tabla_471059!A251),"248")</f>
        <v>248</v>
      </c>
      <c r="AA255" s="10" t="str">
        <f ca="1">HYPERLINK("#"&amp;CELL("direccion",Tabla_471071!A251),"248")</f>
        <v>248</v>
      </c>
      <c r="AB255" s="10" t="str">
        <f ca="1">HYPERLINK("#"&amp;CELL("direccion",Tabla_471062!A251),"248")</f>
        <v>248</v>
      </c>
      <c r="AC255" s="10" t="str">
        <f ca="1">HYPERLINK("#"&amp;CELL("direccion",Tabla_471074!A251),"248")</f>
        <v>248</v>
      </c>
      <c r="AD255" s="5" t="s">
        <v>213</v>
      </c>
      <c r="AE255" s="3">
        <v>46203</v>
      </c>
    </row>
    <row r="256" spans="1:31" x14ac:dyDescent="0.25">
      <c r="A256" s="5">
        <v>2026</v>
      </c>
      <c r="B256" s="3">
        <v>46113</v>
      </c>
      <c r="C256" s="3">
        <v>46203</v>
      </c>
      <c r="D256" s="5" t="s">
        <v>84</v>
      </c>
      <c r="E256" s="5">
        <v>109</v>
      </c>
      <c r="F256" s="5" t="s">
        <v>317</v>
      </c>
      <c r="G256" s="5" t="s">
        <v>317</v>
      </c>
      <c r="H256" s="5" t="s">
        <v>225</v>
      </c>
      <c r="I256" s="5" t="s">
        <v>797</v>
      </c>
      <c r="J256" s="5" t="s">
        <v>798</v>
      </c>
      <c r="K256" s="5" t="s">
        <v>370</v>
      </c>
      <c r="L256" s="5" t="s">
        <v>92</v>
      </c>
      <c r="M256" s="5">
        <v>10428</v>
      </c>
      <c r="N256" s="5" t="s">
        <v>212</v>
      </c>
      <c r="O256" s="5">
        <v>8493.59</v>
      </c>
      <c r="P256" s="5" t="s">
        <v>212</v>
      </c>
      <c r="Q256" s="10" t="str">
        <f ca="1">HYPERLINK("#"&amp;CELL("direccion",Tabla_471065!A252),"249")</f>
        <v>249</v>
      </c>
      <c r="R256" s="10" t="str">
        <f ca="1">HYPERLINK("#"&amp;CELL("direccion",Tabla_471039!A252),"249")</f>
        <v>249</v>
      </c>
      <c r="S256" s="10" t="str">
        <f ca="1">HYPERLINK("#"&amp;CELL("direccion",Tabla_471067!A252),"249")</f>
        <v>249</v>
      </c>
      <c r="T256" s="10" t="str">
        <f ca="1">HYPERLINK("#"&amp;CELL("direccion",Tabla_471023!A252),"249")</f>
        <v>249</v>
      </c>
      <c r="U256" s="10" t="str">
        <f ca="1">HYPERLINK("#"&amp;CELL("direccion",Tabla_471047!A252),"249")</f>
        <v>249</v>
      </c>
      <c r="V256" s="10" t="str">
        <f ca="1">HYPERLINK("#"&amp;CELL("direccion",Tabla_471030!A252),"249")</f>
        <v>249</v>
      </c>
      <c r="W256" s="10" t="str">
        <f ca="1">HYPERLINK("#"&amp;CELL("direccion",Tabla_471041!A252),"249")</f>
        <v>249</v>
      </c>
      <c r="X256" s="10" t="str">
        <f ca="1">HYPERLINK("#"&amp;CELL("direccion",Tabla_471031!A252),"249")</f>
        <v>249</v>
      </c>
      <c r="Y256" s="10" t="str">
        <f ca="1">HYPERLINK("#"&amp;CELL("direccion",Tabla_471032!A252),"249")</f>
        <v>249</v>
      </c>
      <c r="Z256" s="10" t="str">
        <f ca="1">HYPERLINK("#"&amp;CELL("direccion",Tabla_471059!A252),"249")</f>
        <v>249</v>
      </c>
      <c r="AA256" s="10" t="str">
        <f ca="1">HYPERLINK("#"&amp;CELL("direccion",Tabla_471071!A252),"249")</f>
        <v>249</v>
      </c>
      <c r="AB256" s="10" t="str">
        <f ca="1">HYPERLINK("#"&amp;CELL("direccion",Tabla_471062!A252),"249")</f>
        <v>249</v>
      </c>
      <c r="AC256" s="10" t="str">
        <f ca="1">HYPERLINK("#"&amp;CELL("direccion",Tabla_471074!A252),"249")</f>
        <v>249</v>
      </c>
      <c r="AD256" s="5" t="s">
        <v>213</v>
      </c>
      <c r="AE256" s="3">
        <v>46203</v>
      </c>
    </row>
    <row r="257" spans="1:31" x14ac:dyDescent="0.25">
      <c r="A257" s="5">
        <v>2026</v>
      </c>
      <c r="B257" s="3">
        <v>46113</v>
      </c>
      <c r="C257" s="3">
        <v>46203</v>
      </c>
      <c r="D257" s="5" t="s">
        <v>84</v>
      </c>
      <c r="E257" s="5">
        <v>109</v>
      </c>
      <c r="F257" s="5" t="s">
        <v>316</v>
      </c>
      <c r="G257" s="5" t="s">
        <v>316</v>
      </c>
      <c r="H257" s="5" t="s">
        <v>225</v>
      </c>
      <c r="I257" s="5" t="s">
        <v>799</v>
      </c>
      <c r="J257" s="5" t="s">
        <v>476</v>
      </c>
      <c r="K257" s="5" t="s">
        <v>800</v>
      </c>
      <c r="L257" s="5" t="s">
        <v>92</v>
      </c>
      <c r="M257" s="5">
        <v>10428</v>
      </c>
      <c r="N257" s="5" t="s">
        <v>212</v>
      </c>
      <c r="O257" s="5">
        <v>8493.59</v>
      </c>
      <c r="P257" s="5" t="s">
        <v>212</v>
      </c>
      <c r="Q257" s="10" t="str">
        <f ca="1">HYPERLINK("#"&amp;CELL("direccion",Tabla_471065!A253),"250")</f>
        <v>250</v>
      </c>
      <c r="R257" s="10" t="str">
        <f ca="1">HYPERLINK("#"&amp;CELL("direccion",Tabla_471039!A253),"250")</f>
        <v>250</v>
      </c>
      <c r="S257" s="10" t="str">
        <f ca="1">HYPERLINK("#"&amp;CELL("direccion",Tabla_471067!A253),"250")</f>
        <v>250</v>
      </c>
      <c r="T257" s="10" t="str">
        <f ca="1">HYPERLINK("#"&amp;CELL("direccion",Tabla_471023!A253),"250")</f>
        <v>250</v>
      </c>
      <c r="U257" s="10" t="str">
        <f ca="1">HYPERLINK("#"&amp;CELL("direccion",Tabla_471047!A253),"250")</f>
        <v>250</v>
      </c>
      <c r="V257" s="10" t="str">
        <f ca="1">HYPERLINK("#"&amp;CELL("direccion",Tabla_471030!A253),"250")</f>
        <v>250</v>
      </c>
      <c r="W257" s="10" t="str">
        <f ca="1">HYPERLINK("#"&amp;CELL("direccion",Tabla_471041!A253),"250")</f>
        <v>250</v>
      </c>
      <c r="X257" s="10" t="str">
        <f ca="1">HYPERLINK("#"&amp;CELL("direccion",Tabla_471031!A253),"250")</f>
        <v>250</v>
      </c>
      <c r="Y257" s="10" t="str">
        <f ca="1">HYPERLINK("#"&amp;CELL("direccion",Tabla_471032!A253),"250")</f>
        <v>250</v>
      </c>
      <c r="Z257" s="10" t="str">
        <f ca="1">HYPERLINK("#"&amp;CELL("direccion",Tabla_471059!A253),"250")</f>
        <v>250</v>
      </c>
      <c r="AA257" s="10" t="str">
        <f ca="1">HYPERLINK("#"&amp;CELL("direccion",Tabla_471071!A253),"250")</f>
        <v>250</v>
      </c>
      <c r="AB257" s="10" t="str">
        <f ca="1">HYPERLINK("#"&amp;CELL("direccion",Tabla_471062!A253),"250")</f>
        <v>250</v>
      </c>
      <c r="AC257" s="10" t="str">
        <f ca="1">HYPERLINK("#"&amp;CELL("direccion",Tabla_471074!A253),"250")</f>
        <v>250</v>
      </c>
      <c r="AD257" s="5" t="s">
        <v>213</v>
      </c>
      <c r="AE257" s="3">
        <v>46203</v>
      </c>
    </row>
    <row r="258" spans="1:31" x14ac:dyDescent="0.25">
      <c r="A258" s="5">
        <v>2026</v>
      </c>
      <c r="B258" s="3">
        <v>46113</v>
      </c>
      <c r="C258" s="3">
        <v>46203</v>
      </c>
      <c r="D258" s="5" t="s">
        <v>84</v>
      </c>
      <c r="E258" s="5">
        <v>90</v>
      </c>
      <c r="F258" s="5" t="s">
        <v>316</v>
      </c>
      <c r="G258" s="5" t="s">
        <v>316</v>
      </c>
      <c r="H258" s="5" t="s">
        <v>225</v>
      </c>
      <c r="I258" s="5" t="s">
        <v>801</v>
      </c>
      <c r="J258" s="5" t="s">
        <v>802</v>
      </c>
      <c r="K258" s="5" t="s">
        <v>803</v>
      </c>
      <c r="L258" s="5" t="s">
        <v>91</v>
      </c>
      <c r="M258" s="5">
        <v>8871</v>
      </c>
      <c r="N258" s="5" t="s">
        <v>212</v>
      </c>
      <c r="O258" s="5">
        <v>7751.25</v>
      </c>
      <c r="P258" s="5" t="s">
        <v>212</v>
      </c>
      <c r="Q258" s="10" t="str">
        <f ca="1">HYPERLINK("#"&amp;CELL("direccion",Tabla_471065!A254),"251")</f>
        <v>251</v>
      </c>
      <c r="R258" s="10" t="str">
        <f ca="1">HYPERLINK("#"&amp;CELL("direccion",Tabla_471039!A254),"251")</f>
        <v>251</v>
      </c>
      <c r="S258" s="10" t="str">
        <f ca="1">HYPERLINK("#"&amp;CELL("direccion",Tabla_471067!A254),"251")</f>
        <v>251</v>
      </c>
      <c r="T258" s="10" t="str">
        <f ca="1">HYPERLINK("#"&amp;CELL("direccion",Tabla_471023!A254),"251")</f>
        <v>251</v>
      </c>
      <c r="U258" s="10" t="str">
        <f ca="1">HYPERLINK("#"&amp;CELL("direccion",Tabla_471047!A254),"251")</f>
        <v>251</v>
      </c>
      <c r="V258" s="10" t="str">
        <f ca="1">HYPERLINK("#"&amp;CELL("direccion",Tabla_471030!A254),"251")</f>
        <v>251</v>
      </c>
      <c r="W258" s="10" t="str">
        <f ca="1">HYPERLINK("#"&amp;CELL("direccion",Tabla_471041!A254),"251")</f>
        <v>251</v>
      </c>
      <c r="X258" s="10" t="str">
        <f ca="1">HYPERLINK("#"&amp;CELL("direccion",Tabla_471031!A254),"251")</f>
        <v>251</v>
      </c>
      <c r="Y258" s="10" t="str">
        <f ca="1">HYPERLINK("#"&amp;CELL("direccion",Tabla_471032!A254),"251")</f>
        <v>251</v>
      </c>
      <c r="Z258" s="10" t="str">
        <f ca="1">HYPERLINK("#"&amp;CELL("direccion",Tabla_471059!A254),"251")</f>
        <v>251</v>
      </c>
      <c r="AA258" s="10" t="str">
        <f ca="1">HYPERLINK("#"&amp;CELL("direccion",Tabla_471071!A254),"251")</f>
        <v>251</v>
      </c>
      <c r="AB258" s="10" t="str">
        <f ca="1">HYPERLINK("#"&amp;CELL("direccion",Tabla_471062!A254),"251")</f>
        <v>251</v>
      </c>
      <c r="AC258" s="10" t="str">
        <f ca="1">HYPERLINK("#"&amp;CELL("direccion",Tabla_471074!A254),"251")</f>
        <v>251</v>
      </c>
      <c r="AD258" s="5" t="s">
        <v>213</v>
      </c>
      <c r="AE258" s="3">
        <v>46203</v>
      </c>
    </row>
    <row r="259" spans="1:31" x14ac:dyDescent="0.25">
      <c r="A259" s="5">
        <v>2026</v>
      </c>
      <c r="B259" s="3">
        <v>46113</v>
      </c>
      <c r="C259" s="3">
        <v>46203</v>
      </c>
      <c r="D259" s="5" t="s">
        <v>84</v>
      </c>
      <c r="E259" s="5">
        <v>89</v>
      </c>
      <c r="F259" s="5" t="s">
        <v>306</v>
      </c>
      <c r="G259" s="5" t="s">
        <v>306</v>
      </c>
      <c r="H259" s="5" t="s">
        <v>225</v>
      </c>
      <c r="I259" s="5" t="s">
        <v>804</v>
      </c>
      <c r="J259" s="5" t="s">
        <v>805</v>
      </c>
      <c r="K259" s="5" t="s">
        <v>387</v>
      </c>
      <c r="L259" s="5" t="s">
        <v>92</v>
      </c>
      <c r="M259" s="5">
        <v>8626</v>
      </c>
      <c r="N259" s="5" t="s">
        <v>212</v>
      </c>
      <c r="O259" s="5">
        <v>7562.73</v>
      </c>
      <c r="P259" s="5" t="s">
        <v>212</v>
      </c>
      <c r="Q259" s="10" t="str">
        <f ca="1">HYPERLINK("#"&amp;CELL("direccion",Tabla_471065!A255),"252")</f>
        <v>252</v>
      </c>
      <c r="R259" s="10" t="str">
        <f ca="1">HYPERLINK("#"&amp;CELL("direccion",Tabla_471039!A255),"252")</f>
        <v>252</v>
      </c>
      <c r="S259" s="10" t="str">
        <f ca="1">HYPERLINK("#"&amp;CELL("direccion",Tabla_471067!A255),"252")</f>
        <v>252</v>
      </c>
      <c r="T259" s="10" t="str">
        <f ca="1">HYPERLINK("#"&amp;CELL("direccion",Tabla_471023!A255),"252")</f>
        <v>252</v>
      </c>
      <c r="U259" s="10" t="str">
        <f ca="1">HYPERLINK("#"&amp;CELL("direccion",Tabla_471047!A255),"252")</f>
        <v>252</v>
      </c>
      <c r="V259" s="10" t="str">
        <f ca="1">HYPERLINK("#"&amp;CELL("direccion",Tabla_471030!A255),"252")</f>
        <v>252</v>
      </c>
      <c r="W259" s="10" t="str">
        <f ca="1">HYPERLINK("#"&amp;CELL("direccion",Tabla_471041!A255),"252")</f>
        <v>252</v>
      </c>
      <c r="X259" s="10" t="str">
        <f ca="1">HYPERLINK("#"&amp;CELL("direccion",Tabla_471031!A255),"252")</f>
        <v>252</v>
      </c>
      <c r="Y259" s="10" t="str">
        <f ca="1">HYPERLINK("#"&amp;CELL("direccion",Tabla_471032!A255),"252")</f>
        <v>252</v>
      </c>
      <c r="Z259" s="10" t="str">
        <f ca="1">HYPERLINK("#"&amp;CELL("direccion",Tabla_471059!A255),"252")</f>
        <v>252</v>
      </c>
      <c r="AA259" s="10" t="str">
        <f ca="1">HYPERLINK("#"&amp;CELL("direccion",Tabla_471071!A255),"252")</f>
        <v>252</v>
      </c>
      <c r="AB259" s="10" t="str">
        <f ca="1">HYPERLINK("#"&amp;CELL("direccion",Tabla_471062!A255),"252")</f>
        <v>252</v>
      </c>
      <c r="AC259" s="10" t="str">
        <f ca="1">HYPERLINK("#"&amp;CELL("direccion",Tabla_471074!A255),"252")</f>
        <v>252</v>
      </c>
      <c r="AD259" s="5" t="s">
        <v>213</v>
      </c>
      <c r="AE259" s="3">
        <v>46203</v>
      </c>
    </row>
    <row r="260" spans="1:31" x14ac:dyDescent="0.25">
      <c r="A260" s="5">
        <v>2026</v>
      </c>
      <c r="B260" s="3">
        <v>46113</v>
      </c>
      <c r="C260" s="3">
        <v>46203</v>
      </c>
      <c r="D260" s="5" t="s">
        <v>84</v>
      </c>
      <c r="E260" s="5">
        <v>89</v>
      </c>
      <c r="F260" s="5" t="s">
        <v>318</v>
      </c>
      <c r="G260" s="5" t="s">
        <v>318</v>
      </c>
      <c r="H260" s="5" t="s">
        <v>225</v>
      </c>
      <c r="I260" s="5" t="s">
        <v>806</v>
      </c>
      <c r="J260" s="5" t="s">
        <v>594</v>
      </c>
      <c r="K260" s="5" t="s">
        <v>807</v>
      </c>
      <c r="L260" s="5" t="s">
        <v>92</v>
      </c>
      <c r="M260" s="5">
        <v>8626</v>
      </c>
      <c r="N260" s="5" t="s">
        <v>212</v>
      </c>
      <c r="O260" s="5">
        <v>7562.73</v>
      </c>
      <c r="P260" s="5" t="s">
        <v>212</v>
      </c>
      <c r="Q260" s="10" t="str">
        <f ca="1">HYPERLINK("#"&amp;CELL("direccion",Tabla_471065!A256),"253")</f>
        <v>253</v>
      </c>
      <c r="R260" s="10" t="str">
        <f ca="1">HYPERLINK("#"&amp;CELL("direccion",Tabla_471039!A256),"253")</f>
        <v>253</v>
      </c>
      <c r="S260" s="10" t="str">
        <f ca="1">HYPERLINK("#"&amp;CELL("direccion",Tabla_471067!A256),"253")</f>
        <v>253</v>
      </c>
      <c r="T260" s="10" t="str">
        <f ca="1">HYPERLINK("#"&amp;CELL("direccion",Tabla_471023!A256),"253")</f>
        <v>253</v>
      </c>
      <c r="U260" s="10" t="str">
        <f ca="1">HYPERLINK("#"&amp;CELL("direccion",Tabla_471047!A256),"253")</f>
        <v>253</v>
      </c>
      <c r="V260" s="10" t="str">
        <f ca="1">HYPERLINK("#"&amp;CELL("direccion",Tabla_471030!A256),"253")</f>
        <v>253</v>
      </c>
      <c r="W260" s="10" t="str">
        <f ca="1">HYPERLINK("#"&amp;CELL("direccion",Tabla_471041!A256),"253")</f>
        <v>253</v>
      </c>
      <c r="X260" s="10" t="str">
        <f ca="1">HYPERLINK("#"&amp;CELL("direccion",Tabla_471031!A256),"253")</f>
        <v>253</v>
      </c>
      <c r="Y260" s="10" t="str">
        <f ca="1">HYPERLINK("#"&amp;CELL("direccion",Tabla_471032!A256),"253")</f>
        <v>253</v>
      </c>
      <c r="Z260" s="10" t="str">
        <f ca="1">HYPERLINK("#"&amp;CELL("direccion",Tabla_471059!A256),"253")</f>
        <v>253</v>
      </c>
      <c r="AA260" s="10" t="str">
        <f ca="1">HYPERLINK("#"&amp;CELL("direccion",Tabla_471071!A256),"253")</f>
        <v>253</v>
      </c>
      <c r="AB260" s="10" t="str">
        <f ca="1">HYPERLINK("#"&amp;CELL("direccion",Tabla_471062!A256),"253")</f>
        <v>253</v>
      </c>
      <c r="AC260" s="10" t="str">
        <f ca="1">HYPERLINK("#"&amp;CELL("direccion",Tabla_471074!A256),"253")</f>
        <v>253</v>
      </c>
      <c r="AD260" s="5" t="s">
        <v>213</v>
      </c>
      <c r="AE260" s="3">
        <v>46203</v>
      </c>
    </row>
    <row r="261" spans="1:31" x14ac:dyDescent="0.25">
      <c r="A261" s="5">
        <v>2026</v>
      </c>
      <c r="B261" s="3">
        <v>46113</v>
      </c>
      <c r="C261" s="3">
        <v>46203</v>
      </c>
      <c r="D261" s="5" t="s">
        <v>84</v>
      </c>
      <c r="E261" s="5">
        <v>89</v>
      </c>
      <c r="F261" s="5" t="s">
        <v>319</v>
      </c>
      <c r="G261" s="5" t="s">
        <v>319</v>
      </c>
      <c r="H261" s="5" t="s">
        <v>225</v>
      </c>
      <c r="I261" s="5" t="s">
        <v>808</v>
      </c>
      <c r="J261" s="5" t="s">
        <v>809</v>
      </c>
      <c r="K261" s="5" t="s">
        <v>810</v>
      </c>
      <c r="L261" s="5" t="s">
        <v>92</v>
      </c>
      <c r="M261" s="5">
        <v>8626</v>
      </c>
      <c r="N261" s="5" t="s">
        <v>212</v>
      </c>
      <c r="O261" s="5">
        <v>7562.73</v>
      </c>
      <c r="P261" s="5" t="s">
        <v>212</v>
      </c>
      <c r="Q261" s="10" t="str">
        <f ca="1">HYPERLINK("#"&amp;CELL("direccion",Tabla_471065!A257),"254")</f>
        <v>254</v>
      </c>
      <c r="R261" s="10" t="str">
        <f ca="1">HYPERLINK("#"&amp;CELL("direccion",Tabla_471039!A257),"254")</f>
        <v>254</v>
      </c>
      <c r="S261" s="10" t="str">
        <f ca="1">HYPERLINK("#"&amp;CELL("direccion",Tabla_471067!A257),"254")</f>
        <v>254</v>
      </c>
      <c r="T261" s="10" t="str">
        <f ca="1">HYPERLINK("#"&amp;CELL("direccion",Tabla_471023!A257),"254")</f>
        <v>254</v>
      </c>
      <c r="U261" s="10" t="str">
        <f ca="1">HYPERLINK("#"&amp;CELL("direccion",Tabla_471047!A257),"254")</f>
        <v>254</v>
      </c>
      <c r="V261" s="10" t="str">
        <f ca="1">HYPERLINK("#"&amp;CELL("direccion",Tabla_471030!A257),"254")</f>
        <v>254</v>
      </c>
      <c r="W261" s="10" t="str">
        <f ca="1">HYPERLINK("#"&amp;CELL("direccion",Tabla_471041!A257),"254")</f>
        <v>254</v>
      </c>
      <c r="X261" s="10" t="str">
        <f ca="1">HYPERLINK("#"&amp;CELL("direccion",Tabla_471031!A257),"254")</f>
        <v>254</v>
      </c>
      <c r="Y261" s="10" t="str">
        <f ca="1">HYPERLINK("#"&amp;CELL("direccion",Tabla_471032!A257),"254")</f>
        <v>254</v>
      </c>
      <c r="Z261" s="10" t="str">
        <f ca="1">HYPERLINK("#"&amp;CELL("direccion",Tabla_471059!A257),"254")</f>
        <v>254</v>
      </c>
      <c r="AA261" s="10" t="str">
        <f ca="1">HYPERLINK("#"&amp;CELL("direccion",Tabla_471071!A257),"254")</f>
        <v>254</v>
      </c>
      <c r="AB261" s="10" t="str">
        <f ca="1">HYPERLINK("#"&amp;CELL("direccion",Tabla_471062!A257),"254")</f>
        <v>254</v>
      </c>
      <c r="AC261" s="10" t="str">
        <f ca="1">HYPERLINK("#"&amp;CELL("direccion",Tabla_471074!A257),"254")</f>
        <v>254</v>
      </c>
      <c r="AD261" s="5" t="s">
        <v>213</v>
      </c>
      <c r="AE261" s="3">
        <v>46203</v>
      </c>
    </row>
    <row r="262" spans="1:31" x14ac:dyDescent="0.25">
      <c r="A262" s="5">
        <v>2026</v>
      </c>
      <c r="B262" s="3">
        <v>46113</v>
      </c>
      <c r="C262" s="3">
        <v>46203</v>
      </c>
      <c r="D262" s="5" t="s">
        <v>84</v>
      </c>
      <c r="E262" s="5">
        <v>89</v>
      </c>
      <c r="F262" s="5" t="s">
        <v>318</v>
      </c>
      <c r="G262" s="5" t="s">
        <v>318</v>
      </c>
      <c r="H262" s="5" t="s">
        <v>225</v>
      </c>
      <c r="I262" s="5" t="s">
        <v>811</v>
      </c>
      <c r="J262" s="5" t="s">
        <v>409</v>
      </c>
      <c r="K262" s="5" t="s">
        <v>548</v>
      </c>
      <c r="L262" s="5" t="s">
        <v>92</v>
      </c>
      <c r="M262" s="5">
        <v>8626</v>
      </c>
      <c r="N262" s="5" t="s">
        <v>212</v>
      </c>
      <c r="O262" s="5">
        <v>7562.73</v>
      </c>
      <c r="P262" s="5" t="s">
        <v>212</v>
      </c>
      <c r="Q262" s="10" t="str">
        <f ca="1">HYPERLINK("#"&amp;CELL("direccion",Tabla_471065!A258),"255")</f>
        <v>255</v>
      </c>
      <c r="R262" s="10" t="str">
        <f ca="1">HYPERLINK("#"&amp;CELL("direccion",Tabla_471039!A258),"255")</f>
        <v>255</v>
      </c>
      <c r="S262" s="10" t="str">
        <f ca="1">HYPERLINK("#"&amp;CELL("direccion",Tabla_471067!A258),"255")</f>
        <v>255</v>
      </c>
      <c r="T262" s="10" t="str">
        <f ca="1">HYPERLINK("#"&amp;CELL("direccion",Tabla_471023!A258),"255")</f>
        <v>255</v>
      </c>
      <c r="U262" s="10" t="str">
        <f ca="1">HYPERLINK("#"&amp;CELL("direccion",Tabla_471047!A258),"255")</f>
        <v>255</v>
      </c>
      <c r="V262" s="10" t="str">
        <f ca="1">HYPERLINK("#"&amp;CELL("direccion",Tabla_471030!A258),"255")</f>
        <v>255</v>
      </c>
      <c r="W262" s="10" t="str">
        <f ca="1">HYPERLINK("#"&amp;CELL("direccion",Tabla_471041!A258),"255")</f>
        <v>255</v>
      </c>
      <c r="X262" s="10" t="str">
        <f ca="1">HYPERLINK("#"&amp;CELL("direccion",Tabla_471031!A258),"255")</f>
        <v>255</v>
      </c>
      <c r="Y262" s="10" t="str">
        <f ca="1">HYPERLINK("#"&amp;CELL("direccion",Tabla_471032!A258),"255")</f>
        <v>255</v>
      </c>
      <c r="Z262" s="10" t="str">
        <f ca="1">HYPERLINK("#"&amp;CELL("direccion",Tabla_471059!A258),"255")</f>
        <v>255</v>
      </c>
      <c r="AA262" s="10" t="str">
        <f ca="1">HYPERLINK("#"&amp;CELL("direccion",Tabla_471071!A258),"255")</f>
        <v>255</v>
      </c>
      <c r="AB262" s="10" t="str">
        <f ca="1">HYPERLINK("#"&amp;CELL("direccion",Tabla_471062!A258),"255")</f>
        <v>255</v>
      </c>
      <c r="AC262" s="10" t="str">
        <f ca="1">HYPERLINK("#"&amp;CELL("direccion",Tabla_471074!A258),"255")</f>
        <v>255</v>
      </c>
      <c r="AD262" s="5" t="s">
        <v>213</v>
      </c>
      <c r="AE262" s="3">
        <v>46203</v>
      </c>
    </row>
    <row r="263" spans="1:31" x14ac:dyDescent="0.25">
      <c r="A263" s="5">
        <v>2026</v>
      </c>
      <c r="B263" s="3">
        <v>46113</v>
      </c>
      <c r="C263" s="3">
        <v>46203</v>
      </c>
      <c r="D263" s="5" t="s">
        <v>84</v>
      </c>
      <c r="E263" s="5">
        <v>89</v>
      </c>
      <c r="F263" s="5" t="s">
        <v>318</v>
      </c>
      <c r="G263" s="5" t="s">
        <v>318</v>
      </c>
      <c r="H263" s="5" t="s">
        <v>225</v>
      </c>
      <c r="I263" s="5" t="s">
        <v>360</v>
      </c>
      <c r="J263" s="5" t="s">
        <v>382</v>
      </c>
      <c r="K263" s="5" t="s">
        <v>503</v>
      </c>
      <c r="L263" s="5" t="s">
        <v>91</v>
      </c>
      <c r="M263" s="5">
        <v>8626</v>
      </c>
      <c r="N263" s="5" t="s">
        <v>212</v>
      </c>
      <c r="O263" s="5">
        <v>7562.73</v>
      </c>
      <c r="P263" s="5" t="s">
        <v>212</v>
      </c>
      <c r="Q263" s="10" t="str">
        <f ca="1">HYPERLINK("#"&amp;CELL("direccion",Tabla_471065!A259),"256")</f>
        <v>256</v>
      </c>
      <c r="R263" s="10" t="str">
        <f ca="1">HYPERLINK("#"&amp;CELL("direccion",Tabla_471039!A259),"256")</f>
        <v>256</v>
      </c>
      <c r="S263" s="10" t="str">
        <f ca="1">HYPERLINK("#"&amp;CELL("direccion",Tabla_471067!A259),"256")</f>
        <v>256</v>
      </c>
      <c r="T263" s="10" t="str">
        <f ca="1">HYPERLINK("#"&amp;CELL("direccion",Tabla_471023!A259),"256")</f>
        <v>256</v>
      </c>
      <c r="U263" s="10" t="str">
        <f ca="1">HYPERLINK("#"&amp;CELL("direccion",Tabla_471047!A259),"256")</f>
        <v>256</v>
      </c>
      <c r="V263" s="10" t="str">
        <f ca="1">HYPERLINK("#"&amp;CELL("direccion",Tabla_471030!A259),"256")</f>
        <v>256</v>
      </c>
      <c r="W263" s="10" t="str">
        <f ca="1">HYPERLINK("#"&amp;CELL("direccion",Tabla_471041!A259),"256")</f>
        <v>256</v>
      </c>
      <c r="X263" s="10" t="str">
        <f ca="1">HYPERLINK("#"&amp;CELL("direccion",Tabla_471031!A259),"256")</f>
        <v>256</v>
      </c>
      <c r="Y263" s="10" t="str">
        <f ca="1">HYPERLINK("#"&amp;CELL("direccion",Tabla_471032!A259),"256")</f>
        <v>256</v>
      </c>
      <c r="Z263" s="10" t="str">
        <f ca="1">HYPERLINK("#"&amp;CELL("direccion",Tabla_471059!A259),"256")</f>
        <v>256</v>
      </c>
      <c r="AA263" s="10" t="str">
        <f ca="1">HYPERLINK("#"&amp;CELL("direccion",Tabla_471071!A259),"256")</f>
        <v>256</v>
      </c>
      <c r="AB263" s="10" t="str">
        <f ca="1">HYPERLINK("#"&amp;CELL("direccion",Tabla_471062!A259),"256")</f>
        <v>256</v>
      </c>
      <c r="AC263" s="10" t="str">
        <f ca="1">HYPERLINK("#"&amp;CELL("direccion",Tabla_471074!A259),"256")</f>
        <v>256</v>
      </c>
      <c r="AD263" s="5" t="s">
        <v>213</v>
      </c>
      <c r="AE263" s="3">
        <v>46203</v>
      </c>
    </row>
    <row r="264" spans="1:31" x14ac:dyDescent="0.25">
      <c r="A264" s="5">
        <v>2026</v>
      </c>
      <c r="B264" s="3">
        <v>46113</v>
      </c>
      <c r="C264" s="3">
        <v>46203</v>
      </c>
      <c r="D264" s="5" t="s">
        <v>84</v>
      </c>
      <c r="E264" s="5">
        <v>89</v>
      </c>
      <c r="F264" s="5" t="s">
        <v>319</v>
      </c>
      <c r="G264" s="5" t="s">
        <v>319</v>
      </c>
      <c r="H264" s="5" t="s">
        <v>225</v>
      </c>
      <c r="I264" s="5" t="s">
        <v>812</v>
      </c>
      <c r="J264" s="5" t="s">
        <v>615</v>
      </c>
      <c r="K264" s="5" t="s">
        <v>601</v>
      </c>
      <c r="L264" s="5" t="s">
        <v>92</v>
      </c>
      <c r="M264" s="5">
        <v>9701</v>
      </c>
      <c r="N264" s="5" t="s">
        <v>212</v>
      </c>
      <c r="O264" s="5">
        <v>8401.5300000000007</v>
      </c>
      <c r="P264" s="5" t="s">
        <v>212</v>
      </c>
      <c r="Q264" s="10" t="str">
        <f ca="1">HYPERLINK("#"&amp;CELL("direccion",Tabla_471065!A260),"257")</f>
        <v>257</v>
      </c>
      <c r="R264" s="10" t="str">
        <f ca="1">HYPERLINK("#"&amp;CELL("direccion",Tabla_471039!A260),"257")</f>
        <v>257</v>
      </c>
      <c r="S264" s="10" t="str">
        <f ca="1">HYPERLINK("#"&amp;CELL("direccion",Tabla_471067!A260),"257")</f>
        <v>257</v>
      </c>
      <c r="T264" s="10" t="str">
        <f ca="1">HYPERLINK("#"&amp;CELL("direccion",Tabla_471023!A260),"257")</f>
        <v>257</v>
      </c>
      <c r="U264" s="10" t="str">
        <f ca="1">HYPERLINK("#"&amp;CELL("direccion",Tabla_471047!A260),"257")</f>
        <v>257</v>
      </c>
      <c r="V264" s="10" t="str">
        <f ca="1">HYPERLINK("#"&amp;CELL("direccion",Tabla_471030!A260),"257")</f>
        <v>257</v>
      </c>
      <c r="W264" s="10" t="str">
        <f ca="1">HYPERLINK("#"&amp;CELL("direccion",Tabla_471041!A260),"257")</f>
        <v>257</v>
      </c>
      <c r="X264" s="10" t="str">
        <f ca="1">HYPERLINK("#"&amp;CELL("direccion",Tabla_471031!A260),"257")</f>
        <v>257</v>
      </c>
      <c r="Y264" s="10" t="str">
        <f ca="1">HYPERLINK("#"&amp;CELL("direccion",Tabla_471032!A260),"257")</f>
        <v>257</v>
      </c>
      <c r="Z264" s="10" t="str">
        <f ca="1">HYPERLINK("#"&amp;CELL("direccion",Tabla_471059!A260),"257")</f>
        <v>257</v>
      </c>
      <c r="AA264" s="10" t="str">
        <f ca="1">HYPERLINK("#"&amp;CELL("direccion",Tabla_471071!A260),"257")</f>
        <v>257</v>
      </c>
      <c r="AB264" s="10" t="str">
        <f ca="1">HYPERLINK("#"&amp;CELL("direccion",Tabla_471062!A260),"257")</f>
        <v>257</v>
      </c>
      <c r="AC264" s="10" t="str">
        <f ca="1">HYPERLINK("#"&amp;CELL("direccion",Tabla_471074!A260),"257")</f>
        <v>257</v>
      </c>
      <c r="AD264" s="5" t="s">
        <v>213</v>
      </c>
      <c r="AE264" s="3">
        <v>46203</v>
      </c>
    </row>
    <row r="265" spans="1:31" x14ac:dyDescent="0.25">
      <c r="A265" s="5">
        <v>2026</v>
      </c>
      <c r="B265" s="3">
        <v>46113</v>
      </c>
      <c r="C265" s="3">
        <v>46203</v>
      </c>
      <c r="D265" s="5" t="s">
        <v>84</v>
      </c>
      <c r="E265" s="5">
        <v>89</v>
      </c>
      <c r="F265" s="5" t="s">
        <v>319</v>
      </c>
      <c r="G265" s="5" t="s">
        <v>319</v>
      </c>
      <c r="H265" s="5" t="s">
        <v>225</v>
      </c>
      <c r="I265" s="5" t="s">
        <v>813</v>
      </c>
      <c r="J265" s="5" t="s">
        <v>567</v>
      </c>
      <c r="K265" s="5" t="s">
        <v>421</v>
      </c>
      <c r="L265" s="5" t="s">
        <v>91</v>
      </c>
      <c r="M265" s="5">
        <v>9701</v>
      </c>
      <c r="N265" s="5" t="s">
        <v>212</v>
      </c>
      <c r="O265" s="5">
        <v>8401.5300000000007</v>
      </c>
      <c r="P265" s="5" t="s">
        <v>212</v>
      </c>
      <c r="Q265" s="10" t="str">
        <f ca="1">HYPERLINK("#"&amp;CELL("direccion",Tabla_471065!A261),"258")</f>
        <v>258</v>
      </c>
      <c r="R265" s="10" t="str">
        <f ca="1">HYPERLINK("#"&amp;CELL("direccion",Tabla_471039!A261),"258")</f>
        <v>258</v>
      </c>
      <c r="S265" s="10" t="str">
        <f ca="1">HYPERLINK("#"&amp;CELL("direccion",Tabla_471067!A261),"258")</f>
        <v>258</v>
      </c>
      <c r="T265" s="10" t="str">
        <f ca="1">HYPERLINK("#"&amp;CELL("direccion",Tabla_471023!A261),"258")</f>
        <v>258</v>
      </c>
      <c r="U265" s="10" t="str">
        <f ca="1">HYPERLINK("#"&amp;CELL("direccion",Tabla_471047!A261),"258")</f>
        <v>258</v>
      </c>
      <c r="V265" s="10" t="str">
        <f ca="1">HYPERLINK("#"&amp;CELL("direccion",Tabla_471030!A261),"258")</f>
        <v>258</v>
      </c>
      <c r="W265" s="10" t="str">
        <f ca="1">HYPERLINK("#"&amp;CELL("direccion",Tabla_471041!A261),"258")</f>
        <v>258</v>
      </c>
      <c r="X265" s="10" t="str">
        <f ca="1">HYPERLINK("#"&amp;CELL("direccion",Tabla_471031!A261),"258")</f>
        <v>258</v>
      </c>
      <c r="Y265" s="10" t="str">
        <f ca="1">HYPERLINK("#"&amp;CELL("direccion",Tabla_471032!A261),"258")</f>
        <v>258</v>
      </c>
      <c r="Z265" s="10" t="str">
        <f ca="1">HYPERLINK("#"&amp;CELL("direccion",Tabla_471059!A261),"258")</f>
        <v>258</v>
      </c>
      <c r="AA265" s="10" t="str">
        <f ca="1">HYPERLINK("#"&amp;CELL("direccion",Tabla_471071!A261),"258")</f>
        <v>258</v>
      </c>
      <c r="AB265" s="10" t="str">
        <f ca="1">HYPERLINK("#"&amp;CELL("direccion",Tabla_471062!A261),"258")</f>
        <v>258</v>
      </c>
      <c r="AC265" s="10" t="str">
        <f ca="1">HYPERLINK("#"&amp;CELL("direccion",Tabla_471074!A261),"258")</f>
        <v>258</v>
      </c>
      <c r="AD265" s="5" t="s">
        <v>213</v>
      </c>
      <c r="AE265" s="3">
        <v>46203</v>
      </c>
    </row>
    <row r="266" spans="1:31" x14ac:dyDescent="0.25">
      <c r="A266" s="5">
        <v>2026</v>
      </c>
      <c r="B266" s="3">
        <v>46113</v>
      </c>
      <c r="C266" s="3">
        <v>46203</v>
      </c>
      <c r="D266" s="5" t="s">
        <v>84</v>
      </c>
      <c r="E266" s="5">
        <v>89</v>
      </c>
      <c r="F266" s="5" t="s">
        <v>320</v>
      </c>
      <c r="G266" s="5" t="s">
        <v>320</v>
      </c>
      <c r="H266" s="5" t="s">
        <v>225</v>
      </c>
      <c r="I266" s="5" t="s">
        <v>814</v>
      </c>
      <c r="J266" s="5" t="s">
        <v>456</v>
      </c>
      <c r="K266" s="5" t="s">
        <v>765</v>
      </c>
      <c r="L266" s="5" t="s">
        <v>92</v>
      </c>
      <c r="M266" s="5">
        <v>9701</v>
      </c>
      <c r="N266" s="5" t="s">
        <v>212</v>
      </c>
      <c r="O266" s="5">
        <v>8401.5300000000007</v>
      </c>
      <c r="P266" s="5" t="s">
        <v>212</v>
      </c>
      <c r="Q266" s="10" t="str">
        <f ca="1">HYPERLINK("#"&amp;CELL("direccion",Tabla_471065!A262),"259")</f>
        <v>259</v>
      </c>
      <c r="R266" s="10" t="str">
        <f ca="1">HYPERLINK("#"&amp;CELL("direccion",Tabla_471039!A262),"259")</f>
        <v>259</v>
      </c>
      <c r="S266" s="10" t="str">
        <f ca="1">HYPERLINK("#"&amp;CELL("direccion",Tabla_471067!A262),"259")</f>
        <v>259</v>
      </c>
      <c r="T266" s="10" t="str">
        <f ca="1">HYPERLINK("#"&amp;CELL("direccion",Tabla_471023!A262),"259")</f>
        <v>259</v>
      </c>
      <c r="U266" s="10" t="str">
        <f ca="1">HYPERLINK("#"&amp;CELL("direccion",Tabla_471047!A262),"259")</f>
        <v>259</v>
      </c>
      <c r="V266" s="10" t="str">
        <f ca="1">HYPERLINK("#"&amp;CELL("direccion",Tabla_471030!A262),"259")</f>
        <v>259</v>
      </c>
      <c r="W266" s="10" t="str">
        <f ca="1">HYPERLINK("#"&amp;CELL("direccion",Tabla_471041!A262),"259")</f>
        <v>259</v>
      </c>
      <c r="X266" s="10" t="str">
        <f ca="1">HYPERLINK("#"&amp;CELL("direccion",Tabla_471031!A262),"259")</f>
        <v>259</v>
      </c>
      <c r="Y266" s="10" t="str">
        <f ca="1">HYPERLINK("#"&amp;CELL("direccion",Tabla_471032!A262),"259")</f>
        <v>259</v>
      </c>
      <c r="Z266" s="10" t="str">
        <f ca="1">HYPERLINK("#"&amp;CELL("direccion",Tabla_471059!A262),"259")</f>
        <v>259</v>
      </c>
      <c r="AA266" s="10" t="str">
        <f ca="1">HYPERLINK("#"&amp;CELL("direccion",Tabla_471071!A262),"259")</f>
        <v>259</v>
      </c>
      <c r="AB266" s="10" t="str">
        <f ca="1">HYPERLINK("#"&amp;CELL("direccion",Tabla_471062!A262),"259")</f>
        <v>259</v>
      </c>
      <c r="AC266" s="10" t="str">
        <f ca="1">HYPERLINK("#"&amp;CELL("direccion",Tabla_471074!A262),"259")</f>
        <v>259</v>
      </c>
      <c r="AD266" s="5" t="s">
        <v>213</v>
      </c>
      <c r="AE266" s="3">
        <v>46203</v>
      </c>
    </row>
    <row r="267" spans="1:31" x14ac:dyDescent="0.25">
      <c r="A267" s="5">
        <v>2026</v>
      </c>
      <c r="B267" s="3">
        <v>46113</v>
      </c>
      <c r="C267" s="3">
        <v>46203</v>
      </c>
      <c r="D267" s="5" t="s">
        <v>84</v>
      </c>
      <c r="E267" s="5">
        <v>89</v>
      </c>
      <c r="F267" s="5" t="s">
        <v>318</v>
      </c>
      <c r="G267" s="5" t="s">
        <v>318</v>
      </c>
      <c r="H267" s="5" t="s">
        <v>225</v>
      </c>
      <c r="I267" s="5" t="s">
        <v>815</v>
      </c>
      <c r="J267" s="5" t="s">
        <v>463</v>
      </c>
      <c r="K267" s="5" t="s">
        <v>331</v>
      </c>
      <c r="L267" s="5" t="s">
        <v>92</v>
      </c>
      <c r="M267" s="5">
        <v>8626</v>
      </c>
      <c r="N267" s="5" t="s">
        <v>212</v>
      </c>
      <c r="O267" s="5">
        <v>7562.73</v>
      </c>
      <c r="P267" s="5" t="s">
        <v>212</v>
      </c>
      <c r="Q267" s="10" t="str">
        <f ca="1">HYPERLINK("#"&amp;CELL("direccion",Tabla_471065!A263),"260")</f>
        <v>260</v>
      </c>
      <c r="R267" s="10" t="str">
        <f ca="1">HYPERLINK("#"&amp;CELL("direccion",Tabla_471039!A263),"260")</f>
        <v>260</v>
      </c>
      <c r="S267" s="10" t="str">
        <f ca="1">HYPERLINK("#"&amp;CELL("direccion",Tabla_471067!A263),"260")</f>
        <v>260</v>
      </c>
      <c r="T267" s="10" t="str">
        <f ca="1">HYPERLINK("#"&amp;CELL("direccion",Tabla_471023!A263),"260")</f>
        <v>260</v>
      </c>
      <c r="U267" s="10" t="str">
        <f ca="1">HYPERLINK("#"&amp;CELL("direccion",Tabla_471047!A263),"260")</f>
        <v>260</v>
      </c>
      <c r="V267" s="10" t="str">
        <f ca="1">HYPERLINK("#"&amp;CELL("direccion",Tabla_471030!A263),"260")</f>
        <v>260</v>
      </c>
      <c r="W267" s="10" t="str">
        <f ca="1">HYPERLINK("#"&amp;CELL("direccion",Tabla_471041!A263),"260")</f>
        <v>260</v>
      </c>
      <c r="X267" s="10" t="str">
        <f ca="1">HYPERLINK("#"&amp;CELL("direccion",Tabla_471031!A263),"260")</f>
        <v>260</v>
      </c>
      <c r="Y267" s="10" t="str">
        <f ca="1">HYPERLINK("#"&amp;CELL("direccion",Tabla_471032!A263),"260")</f>
        <v>260</v>
      </c>
      <c r="Z267" s="10" t="str">
        <f ca="1">HYPERLINK("#"&amp;CELL("direccion",Tabla_471059!A263),"260")</f>
        <v>260</v>
      </c>
      <c r="AA267" s="10" t="str">
        <f ca="1">HYPERLINK("#"&amp;CELL("direccion",Tabla_471071!A263),"260")</f>
        <v>260</v>
      </c>
      <c r="AB267" s="10" t="str">
        <f ca="1">HYPERLINK("#"&amp;CELL("direccion",Tabla_471062!A263),"260")</f>
        <v>260</v>
      </c>
      <c r="AC267" s="10" t="str">
        <f ca="1">HYPERLINK("#"&amp;CELL("direccion",Tabla_471074!A263),"260")</f>
        <v>260</v>
      </c>
      <c r="AD267" s="5" t="s">
        <v>213</v>
      </c>
      <c r="AE267" s="3">
        <v>46203</v>
      </c>
    </row>
    <row r="268" spans="1:31" x14ac:dyDescent="0.25">
      <c r="A268" s="5">
        <v>2026</v>
      </c>
      <c r="B268" s="3">
        <v>46113</v>
      </c>
      <c r="C268" s="3">
        <v>46203</v>
      </c>
      <c r="D268" s="5" t="s">
        <v>84</v>
      </c>
      <c r="E268" s="5">
        <v>89</v>
      </c>
      <c r="F268" s="5" t="s">
        <v>296</v>
      </c>
      <c r="G268" s="5" t="s">
        <v>296</v>
      </c>
      <c r="H268" s="5" t="s">
        <v>225</v>
      </c>
      <c r="I268" s="5" t="s">
        <v>816</v>
      </c>
      <c r="J268" s="5" t="s">
        <v>552</v>
      </c>
      <c r="K268" s="5" t="s">
        <v>548</v>
      </c>
      <c r="L268" s="5" t="s">
        <v>91</v>
      </c>
      <c r="M268" s="5">
        <v>8626</v>
      </c>
      <c r="N268" s="5" t="s">
        <v>212</v>
      </c>
      <c r="O268" s="5">
        <v>7562.73</v>
      </c>
      <c r="P268" s="5" t="s">
        <v>212</v>
      </c>
      <c r="Q268" s="10" t="str">
        <f ca="1">HYPERLINK("#"&amp;CELL("direccion",Tabla_471065!A264),"261")</f>
        <v>261</v>
      </c>
      <c r="R268" s="10" t="str">
        <f ca="1">HYPERLINK("#"&amp;CELL("direccion",Tabla_471039!A264),"261")</f>
        <v>261</v>
      </c>
      <c r="S268" s="10" t="str">
        <f ca="1">HYPERLINK("#"&amp;CELL("direccion",Tabla_471067!A264),"261")</f>
        <v>261</v>
      </c>
      <c r="T268" s="10" t="str">
        <f ca="1">HYPERLINK("#"&amp;CELL("direccion",Tabla_471023!A264),"261")</f>
        <v>261</v>
      </c>
      <c r="U268" s="10" t="str">
        <f ca="1">HYPERLINK("#"&amp;CELL("direccion",Tabla_471047!A264),"261")</f>
        <v>261</v>
      </c>
      <c r="V268" s="10" t="str">
        <f ca="1">HYPERLINK("#"&amp;CELL("direccion",Tabla_471030!A264),"261")</f>
        <v>261</v>
      </c>
      <c r="W268" s="10" t="str">
        <f ca="1">HYPERLINK("#"&amp;CELL("direccion",Tabla_471041!A264),"261")</f>
        <v>261</v>
      </c>
      <c r="X268" s="10" t="str">
        <f ca="1">HYPERLINK("#"&amp;CELL("direccion",Tabla_471031!A264),"261")</f>
        <v>261</v>
      </c>
      <c r="Y268" s="10" t="str">
        <f ca="1">HYPERLINK("#"&amp;CELL("direccion",Tabla_471032!A264),"261")</f>
        <v>261</v>
      </c>
      <c r="Z268" s="10" t="str">
        <f ca="1">HYPERLINK("#"&amp;CELL("direccion",Tabla_471059!A264),"261")</f>
        <v>261</v>
      </c>
      <c r="AA268" s="10" t="str">
        <f ca="1">HYPERLINK("#"&amp;CELL("direccion",Tabla_471071!A264),"261")</f>
        <v>261</v>
      </c>
      <c r="AB268" s="10" t="str">
        <f ca="1">HYPERLINK("#"&amp;CELL("direccion",Tabla_471062!A264),"261")</f>
        <v>261</v>
      </c>
      <c r="AC268" s="10" t="str">
        <f ca="1">HYPERLINK("#"&amp;CELL("direccion",Tabla_471074!A264),"261")</f>
        <v>261</v>
      </c>
      <c r="AD268" s="5" t="s">
        <v>213</v>
      </c>
      <c r="AE268" s="3">
        <v>46203</v>
      </c>
    </row>
    <row r="269" spans="1:31" x14ac:dyDescent="0.25">
      <c r="A269" s="5">
        <v>2026</v>
      </c>
      <c r="B269" s="3">
        <v>46113</v>
      </c>
      <c r="C269" s="3">
        <v>46203</v>
      </c>
      <c r="D269" s="5" t="s">
        <v>84</v>
      </c>
      <c r="E269" s="5">
        <v>89</v>
      </c>
      <c r="F269" s="5" t="s">
        <v>319</v>
      </c>
      <c r="G269" s="5" t="s">
        <v>319</v>
      </c>
      <c r="H269" s="5" t="s">
        <v>225</v>
      </c>
      <c r="I269" s="5" t="s">
        <v>718</v>
      </c>
      <c r="J269" s="5" t="s">
        <v>817</v>
      </c>
      <c r="K269" s="5" t="s">
        <v>356</v>
      </c>
      <c r="L269" s="5" t="s">
        <v>91</v>
      </c>
      <c r="M269" s="5">
        <v>9701</v>
      </c>
      <c r="N269" s="5" t="s">
        <v>212</v>
      </c>
      <c r="O269" s="5">
        <v>8401.5300000000007</v>
      </c>
      <c r="P269" s="5" t="s">
        <v>212</v>
      </c>
      <c r="Q269" s="10" t="str">
        <f ca="1">HYPERLINK("#"&amp;CELL("direccion",Tabla_471065!A265),"262")</f>
        <v>262</v>
      </c>
      <c r="R269" s="10" t="str">
        <f ca="1">HYPERLINK("#"&amp;CELL("direccion",Tabla_471039!A265),"262")</f>
        <v>262</v>
      </c>
      <c r="S269" s="10" t="str">
        <f ca="1">HYPERLINK("#"&amp;CELL("direccion",Tabla_471067!A265),"262")</f>
        <v>262</v>
      </c>
      <c r="T269" s="10" t="str">
        <f ca="1">HYPERLINK("#"&amp;CELL("direccion",Tabla_471023!A265),"262")</f>
        <v>262</v>
      </c>
      <c r="U269" s="10" t="str">
        <f ca="1">HYPERLINK("#"&amp;CELL("direccion",Tabla_471047!A265),"262")</f>
        <v>262</v>
      </c>
      <c r="V269" s="10" t="str">
        <f ca="1">HYPERLINK("#"&amp;CELL("direccion",Tabla_471030!A265),"262")</f>
        <v>262</v>
      </c>
      <c r="W269" s="10" t="str">
        <f ca="1">HYPERLINK("#"&amp;CELL("direccion",Tabla_471041!A265),"262")</f>
        <v>262</v>
      </c>
      <c r="X269" s="10" t="str">
        <f ca="1">HYPERLINK("#"&amp;CELL("direccion",Tabla_471031!A265),"262")</f>
        <v>262</v>
      </c>
      <c r="Y269" s="10" t="str">
        <f ca="1">HYPERLINK("#"&amp;CELL("direccion",Tabla_471032!A265),"262")</f>
        <v>262</v>
      </c>
      <c r="Z269" s="10" t="str">
        <f ca="1">HYPERLINK("#"&amp;CELL("direccion",Tabla_471059!A265),"262")</f>
        <v>262</v>
      </c>
      <c r="AA269" s="10" t="str">
        <f ca="1">HYPERLINK("#"&amp;CELL("direccion",Tabla_471071!A265),"262")</f>
        <v>262</v>
      </c>
      <c r="AB269" s="10" t="str">
        <f ca="1">HYPERLINK("#"&amp;CELL("direccion",Tabla_471062!A265),"262")</f>
        <v>262</v>
      </c>
      <c r="AC269" s="10" t="str">
        <f ca="1">HYPERLINK("#"&amp;CELL("direccion",Tabla_471074!A265),"262")</f>
        <v>262</v>
      </c>
      <c r="AD269" s="5" t="s">
        <v>213</v>
      </c>
      <c r="AE269" s="3">
        <v>46203</v>
      </c>
    </row>
    <row r="270" spans="1:31" x14ac:dyDescent="0.25">
      <c r="A270" s="5">
        <v>2026</v>
      </c>
      <c r="B270" s="3">
        <v>46113</v>
      </c>
      <c r="C270" s="3">
        <v>46203</v>
      </c>
      <c r="D270" s="5" t="s">
        <v>84</v>
      </c>
      <c r="E270" s="5">
        <v>89</v>
      </c>
      <c r="F270" s="5" t="s">
        <v>318</v>
      </c>
      <c r="G270" s="5" t="s">
        <v>318</v>
      </c>
      <c r="H270" s="5" t="s">
        <v>225</v>
      </c>
      <c r="I270" s="5" t="s">
        <v>818</v>
      </c>
      <c r="J270" s="5" t="s">
        <v>343</v>
      </c>
      <c r="K270" s="5" t="s">
        <v>819</v>
      </c>
      <c r="L270" s="5" t="s">
        <v>91</v>
      </c>
      <c r="M270" s="5">
        <v>8626</v>
      </c>
      <c r="N270" s="5" t="s">
        <v>212</v>
      </c>
      <c r="O270" s="5">
        <v>7562.73</v>
      </c>
      <c r="P270" s="5" t="s">
        <v>212</v>
      </c>
      <c r="Q270" s="10" t="str">
        <f ca="1">HYPERLINK("#"&amp;CELL("direccion",Tabla_471065!A266),"263")</f>
        <v>263</v>
      </c>
      <c r="R270" s="10" t="str">
        <f ca="1">HYPERLINK("#"&amp;CELL("direccion",Tabla_471039!A266),"263")</f>
        <v>263</v>
      </c>
      <c r="S270" s="10" t="str">
        <f ca="1">HYPERLINK("#"&amp;CELL("direccion",Tabla_471067!A266),"263")</f>
        <v>263</v>
      </c>
      <c r="T270" s="10" t="str">
        <f ca="1">HYPERLINK("#"&amp;CELL("direccion",Tabla_471023!A266),"263")</f>
        <v>263</v>
      </c>
      <c r="U270" s="10" t="str">
        <f ca="1">HYPERLINK("#"&amp;CELL("direccion",Tabla_471047!A266),"263")</f>
        <v>263</v>
      </c>
      <c r="V270" s="10" t="str">
        <f ca="1">HYPERLINK("#"&amp;CELL("direccion",Tabla_471030!A266),"263")</f>
        <v>263</v>
      </c>
      <c r="W270" s="10" t="str">
        <f ca="1">HYPERLINK("#"&amp;CELL("direccion",Tabla_471041!A266),"263")</f>
        <v>263</v>
      </c>
      <c r="X270" s="10" t="str">
        <f ca="1">HYPERLINK("#"&amp;CELL("direccion",Tabla_471031!A266),"263")</f>
        <v>263</v>
      </c>
      <c r="Y270" s="10" t="str">
        <f ca="1">HYPERLINK("#"&amp;CELL("direccion",Tabla_471032!A266),"263")</f>
        <v>263</v>
      </c>
      <c r="Z270" s="10" t="str">
        <f ca="1">HYPERLINK("#"&amp;CELL("direccion",Tabla_471059!A266),"263")</f>
        <v>263</v>
      </c>
      <c r="AA270" s="10" t="str">
        <f ca="1">HYPERLINK("#"&amp;CELL("direccion",Tabla_471071!A266),"263")</f>
        <v>263</v>
      </c>
      <c r="AB270" s="10" t="str">
        <f ca="1">HYPERLINK("#"&amp;CELL("direccion",Tabla_471062!A266),"263")</f>
        <v>263</v>
      </c>
      <c r="AC270" s="10" t="str">
        <f ca="1">HYPERLINK("#"&amp;CELL("direccion",Tabla_471074!A266),"263")</f>
        <v>263</v>
      </c>
      <c r="AD270" s="5" t="s">
        <v>213</v>
      </c>
      <c r="AE270" s="3">
        <v>46203</v>
      </c>
    </row>
    <row r="271" spans="1:31" x14ac:dyDescent="0.25">
      <c r="A271" s="5">
        <v>2026</v>
      </c>
      <c r="B271" s="3">
        <v>46113</v>
      </c>
      <c r="C271" s="3">
        <v>46203</v>
      </c>
      <c r="D271" s="5" t="s">
        <v>84</v>
      </c>
      <c r="E271" s="5">
        <v>89</v>
      </c>
      <c r="F271" s="5" t="s">
        <v>306</v>
      </c>
      <c r="G271" s="5" t="s">
        <v>306</v>
      </c>
      <c r="H271" s="5" t="s">
        <v>225</v>
      </c>
      <c r="I271" s="5" t="s">
        <v>820</v>
      </c>
      <c r="J271" s="5" t="s">
        <v>343</v>
      </c>
      <c r="K271" s="5" t="s">
        <v>487</v>
      </c>
      <c r="L271" s="5" t="s">
        <v>91</v>
      </c>
      <c r="M271" s="5">
        <v>8626</v>
      </c>
      <c r="N271" s="5" t="s">
        <v>212</v>
      </c>
      <c r="O271" s="5">
        <v>7562.73</v>
      </c>
      <c r="P271" s="5" t="s">
        <v>212</v>
      </c>
      <c r="Q271" s="10" t="str">
        <f ca="1">HYPERLINK("#"&amp;CELL("direccion",Tabla_471065!A267),"264")</f>
        <v>264</v>
      </c>
      <c r="R271" s="10" t="str">
        <f ca="1">HYPERLINK("#"&amp;CELL("direccion",Tabla_471039!A267),"264")</f>
        <v>264</v>
      </c>
      <c r="S271" s="10" t="str">
        <f ca="1">HYPERLINK("#"&amp;CELL("direccion",Tabla_471067!A267),"264")</f>
        <v>264</v>
      </c>
      <c r="T271" s="10" t="str">
        <f ca="1">HYPERLINK("#"&amp;CELL("direccion",Tabla_471023!A267),"264")</f>
        <v>264</v>
      </c>
      <c r="U271" s="10" t="str">
        <f ca="1">HYPERLINK("#"&amp;CELL("direccion",Tabla_471047!A267),"264")</f>
        <v>264</v>
      </c>
      <c r="V271" s="10" t="str">
        <f ca="1">HYPERLINK("#"&amp;CELL("direccion",Tabla_471030!A267),"264")</f>
        <v>264</v>
      </c>
      <c r="W271" s="10" t="str">
        <f ca="1">HYPERLINK("#"&amp;CELL("direccion",Tabla_471041!A267),"264")</f>
        <v>264</v>
      </c>
      <c r="X271" s="10" t="str">
        <f ca="1">HYPERLINK("#"&amp;CELL("direccion",Tabla_471031!A267),"264")</f>
        <v>264</v>
      </c>
      <c r="Y271" s="10" t="str">
        <f ca="1">HYPERLINK("#"&amp;CELL("direccion",Tabla_471032!A267),"264")</f>
        <v>264</v>
      </c>
      <c r="Z271" s="10" t="str">
        <f ca="1">HYPERLINK("#"&amp;CELL("direccion",Tabla_471059!A267),"264")</f>
        <v>264</v>
      </c>
      <c r="AA271" s="10" t="str">
        <f ca="1">HYPERLINK("#"&amp;CELL("direccion",Tabla_471071!A267),"264")</f>
        <v>264</v>
      </c>
      <c r="AB271" s="10" t="str">
        <f ca="1">HYPERLINK("#"&amp;CELL("direccion",Tabla_471062!A267),"264")</f>
        <v>264</v>
      </c>
      <c r="AC271" s="10" t="str">
        <f ca="1">HYPERLINK("#"&amp;CELL("direccion",Tabla_471074!A267),"264")</f>
        <v>264</v>
      </c>
      <c r="AD271" s="5" t="s">
        <v>213</v>
      </c>
      <c r="AE271" s="3">
        <v>46203</v>
      </c>
    </row>
    <row r="272" spans="1:31" x14ac:dyDescent="0.25">
      <c r="A272" s="5">
        <v>2026</v>
      </c>
      <c r="B272" s="3">
        <v>46113</v>
      </c>
      <c r="C272" s="3">
        <v>46203</v>
      </c>
      <c r="D272" s="5" t="s">
        <v>84</v>
      </c>
      <c r="E272" s="5">
        <v>89</v>
      </c>
      <c r="F272" s="5" t="s">
        <v>306</v>
      </c>
      <c r="G272" s="5" t="s">
        <v>306</v>
      </c>
      <c r="H272" s="5" t="s">
        <v>225</v>
      </c>
      <c r="I272" s="5" t="s">
        <v>821</v>
      </c>
      <c r="J272" s="5" t="s">
        <v>548</v>
      </c>
      <c r="K272" s="5" t="s">
        <v>510</v>
      </c>
      <c r="L272" s="5" t="s">
        <v>91</v>
      </c>
      <c r="M272" s="5">
        <v>8626</v>
      </c>
      <c r="N272" s="5" t="s">
        <v>212</v>
      </c>
      <c r="O272" s="5">
        <v>7562.73</v>
      </c>
      <c r="P272" s="5" t="s">
        <v>212</v>
      </c>
      <c r="Q272" s="10" t="str">
        <f ca="1">HYPERLINK("#"&amp;CELL("direccion",Tabla_471065!A268),"265")</f>
        <v>265</v>
      </c>
      <c r="R272" s="10" t="str">
        <f ca="1">HYPERLINK("#"&amp;CELL("direccion",Tabla_471039!A268),"265")</f>
        <v>265</v>
      </c>
      <c r="S272" s="10" t="str">
        <f ca="1">HYPERLINK("#"&amp;CELL("direccion",Tabla_471067!A268),"265")</f>
        <v>265</v>
      </c>
      <c r="T272" s="10" t="str">
        <f ca="1">HYPERLINK("#"&amp;CELL("direccion",Tabla_471023!A268),"265")</f>
        <v>265</v>
      </c>
      <c r="U272" s="10" t="str">
        <f ca="1">HYPERLINK("#"&amp;CELL("direccion",Tabla_471047!A268),"265")</f>
        <v>265</v>
      </c>
      <c r="V272" s="10" t="str">
        <f ca="1">HYPERLINK("#"&amp;CELL("direccion",Tabla_471030!A268),"265")</f>
        <v>265</v>
      </c>
      <c r="W272" s="10" t="str">
        <f ca="1">HYPERLINK("#"&amp;CELL("direccion",Tabla_471041!A268),"265")</f>
        <v>265</v>
      </c>
      <c r="X272" s="10" t="str">
        <f ca="1">HYPERLINK("#"&amp;CELL("direccion",Tabla_471031!A268),"265")</f>
        <v>265</v>
      </c>
      <c r="Y272" s="10" t="str">
        <f ca="1">HYPERLINK("#"&amp;CELL("direccion",Tabla_471032!A268),"265")</f>
        <v>265</v>
      </c>
      <c r="Z272" s="10" t="str">
        <f ca="1">HYPERLINK("#"&amp;CELL("direccion",Tabla_471059!A268),"265")</f>
        <v>265</v>
      </c>
      <c r="AA272" s="10" t="str">
        <f ca="1">HYPERLINK("#"&amp;CELL("direccion",Tabla_471071!A268),"265")</f>
        <v>265</v>
      </c>
      <c r="AB272" s="10" t="str">
        <f ca="1">HYPERLINK("#"&amp;CELL("direccion",Tabla_471062!A268),"265")</f>
        <v>265</v>
      </c>
      <c r="AC272" s="10" t="str">
        <f ca="1">HYPERLINK("#"&amp;CELL("direccion",Tabla_471074!A268),"265")</f>
        <v>265</v>
      </c>
      <c r="AD272" s="5" t="s">
        <v>213</v>
      </c>
      <c r="AE272" s="3">
        <v>46203</v>
      </c>
    </row>
    <row r="273" spans="1:31" x14ac:dyDescent="0.25">
      <c r="A273" s="5">
        <v>2026</v>
      </c>
      <c r="B273" s="3">
        <v>46113</v>
      </c>
      <c r="C273" s="3">
        <v>46203</v>
      </c>
      <c r="D273" s="5" t="s">
        <v>84</v>
      </c>
      <c r="E273" s="5">
        <v>89</v>
      </c>
      <c r="F273" s="5" t="s">
        <v>321</v>
      </c>
      <c r="G273" s="5" t="s">
        <v>321</v>
      </c>
      <c r="H273" s="5" t="s">
        <v>225</v>
      </c>
      <c r="I273" s="5" t="s">
        <v>822</v>
      </c>
      <c r="J273" s="5" t="s">
        <v>823</v>
      </c>
      <c r="K273" s="5" t="s">
        <v>581</v>
      </c>
      <c r="L273" s="5" t="s">
        <v>91</v>
      </c>
      <c r="M273" s="5">
        <v>8626</v>
      </c>
      <c r="N273" s="5" t="s">
        <v>212</v>
      </c>
      <c r="O273" s="5">
        <v>7562.73</v>
      </c>
      <c r="P273" s="5" t="s">
        <v>212</v>
      </c>
      <c r="Q273" s="10" t="str">
        <f ca="1">HYPERLINK("#"&amp;CELL("direccion",Tabla_471065!A269),"266")</f>
        <v>266</v>
      </c>
      <c r="R273" s="10" t="str">
        <f ca="1">HYPERLINK("#"&amp;CELL("direccion",Tabla_471039!A269),"266")</f>
        <v>266</v>
      </c>
      <c r="S273" s="10" t="str">
        <f ca="1">HYPERLINK("#"&amp;CELL("direccion",Tabla_471067!A269),"266")</f>
        <v>266</v>
      </c>
      <c r="T273" s="10" t="str">
        <f ca="1">HYPERLINK("#"&amp;CELL("direccion",Tabla_471023!A269),"266")</f>
        <v>266</v>
      </c>
      <c r="U273" s="10" t="str">
        <f ca="1">HYPERLINK("#"&amp;CELL("direccion",Tabla_471047!A269),"266")</f>
        <v>266</v>
      </c>
      <c r="V273" s="10" t="str">
        <f ca="1">HYPERLINK("#"&amp;CELL("direccion",Tabla_471030!A269),"266")</f>
        <v>266</v>
      </c>
      <c r="W273" s="10" t="str">
        <f ca="1">HYPERLINK("#"&amp;CELL("direccion",Tabla_471041!A269),"266")</f>
        <v>266</v>
      </c>
      <c r="X273" s="10" t="str">
        <f ca="1">HYPERLINK("#"&amp;CELL("direccion",Tabla_471031!A269),"266")</f>
        <v>266</v>
      </c>
      <c r="Y273" s="10" t="str">
        <f ca="1">HYPERLINK("#"&amp;CELL("direccion",Tabla_471032!A269),"266")</f>
        <v>266</v>
      </c>
      <c r="Z273" s="10" t="str">
        <f ca="1">HYPERLINK("#"&amp;CELL("direccion",Tabla_471059!A269),"266")</f>
        <v>266</v>
      </c>
      <c r="AA273" s="10" t="str">
        <f ca="1">HYPERLINK("#"&amp;CELL("direccion",Tabla_471071!A269),"266")</f>
        <v>266</v>
      </c>
      <c r="AB273" s="10" t="str">
        <f ca="1">HYPERLINK("#"&amp;CELL("direccion",Tabla_471062!A269),"266")</f>
        <v>266</v>
      </c>
      <c r="AC273" s="10" t="str">
        <f ca="1">HYPERLINK("#"&amp;CELL("direccion",Tabla_471074!A269),"266")</f>
        <v>266</v>
      </c>
      <c r="AD273" s="5" t="s">
        <v>213</v>
      </c>
      <c r="AE273" s="3">
        <v>46203</v>
      </c>
    </row>
    <row r="274" spans="1:31" x14ac:dyDescent="0.25">
      <c r="A274" s="5">
        <v>2026</v>
      </c>
      <c r="B274" s="3">
        <v>46113</v>
      </c>
      <c r="C274" s="3">
        <v>46203</v>
      </c>
      <c r="D274" s="5" t="s">
        <v>84</v>
      </c>
      <c r="E274" s="5">
        <v>89</v>
      </c>
      <c r="F274" s="5" t="s">
        <v>306</v>
      </c>
      <c r="G274" s="5" t="s">
        <v>306</v>
      </c>
      <c r="H274" s="5" t="s">
        <v>225</v>
      </c>
      <c r="I274" s="5" t="s">
        <v>824</v>
      </c>
      <c r="J274" s="5" t="s">
        <v>356</v>
      </c>
      <c r="K274" s="5" t="s">
        <v>825</v>
      </c>
      <c r="L274" s="5" t="s">
        <v>92</v>
      </c>
      <c r="M274" s="5">
        <v>8626</v>
      </c>
      <c r="N274" s="5" t="s">
        <v>212</v>
      </c>
      <c r="O274" s="5">
        <v>7562.73</v>
      </c>
      <c r="P274" s="5" t="s">
        <v>212</v>
      </c>
      <c r="Q274" s="10" t="str">
        <f ca="1">HYPERLINK("#"&amp;CELL("direccion",Tabla_471065!A270),"267")</f>
        <v>267</v>
      </c>
      <c r="R274" s="10" t="str">
        <f ca="1">HYPERLINK("#"&amp;CELL("direccion",Tabla_471039!A270),"267")</f>
        <v>267</v>
      </c>
      <c r="S274" s="10" t="str">
        <f ca="1">HYPERLINK("#"&amp;CELL("direccion",Tabla_471067!A270),"267")</f>
        <v>267</v>
      </c>
      <c r="T274" s="10" t="str">
        <f ca="1">HYPERLINK("#"&amp;CELL("direccion",Tabla_471023!A270),"267")</f>
        <v>267</v>
      </c>
      <c r="U274" s="10" t="str">
        <f ca="1">HYPERLINK("#"&amp;CELL("direccion",Tabla_471047!A270),"267")</f>
        <v>267</v>
      </c>
      <c r="V274" s="10" t="str">
        <f ca="1">HYPERLINK("#"&amp;CELL("direccion",Tabla_471030!A270),"267")</f>
        <v>267</v>
      </c>
      <c r="W274" s="10" t="str">
        <f ca="1">HYPERLINK("#"&amp;CELL("direccion",Tabla_471041!A270),"267")</f>
        <v>267</v>
      </c>
      <c r="X274" s="10" t="str">
        <f ca="1">HYPERLINK("#"&amp;CELL("direccion",Tabla_471031!A270),"267")</f>
        <v>267</v>
      </c>
      <c r="Y274" s="10" t="str">
        <f ca="1">HYPERLINK("#"&amp;CELL("direccion",Tabla_471032!A270),"267")</f>
        <v>267</v>
      </c>
      <c r="Z274" s="10" t="str">
        <f ca="1">HYPERLINK("#"&amp;CELL("direccion",Tabla_471059!A270),"267")</f>
        <v>267</v>
      </c>
      <c r="AA274" s="10" t="str">
        <f ca="1">HYPERLINK("#"&amp;CELL("direccion",Tabla_471071!A270),"267")</f>
        <v>267</v>
      </c>
      <c r="AB274" s="10" t="str">
        <f ca="1">HYPERLINK("#"&amp;CELL("direccion",Tabla_471062!A270),"267")</f>
        <v>267</v>
      </c>
      <c r="AC274" s="10" t="str">
        <f ca="1">HYPERLINK("#"&amp;CELL("direccion",Tabla_471074!A270),"267")</f>
        <v>267</v>
      </c>
      <c r="AD274" s="5" t="s">
        <v>213</v>
      </c>
      <c r="AE274" s="3">
        <v>46203</v>
      </c>
    </row>
    <row r="275" spans="1:31" x14ac:dyDescent="0.25">
      <c r="A275" s="5">
        <v>2026</v>
      </c>
      <c r="B275" s="3">
        <v>46113</v>
      </c>
      <c r="C275" s="3">
        <v>46203</v>
      </c>
      <c r="D275" s="5" t="s">
        <v>84</v>
      </c>
      <c r="E275" s="5">
        <v>89</v>
      </c>
      <c r="F275" s="5" t="s">
        <v>318</v>
      </c>
      <c r="G275" s="5" t="s">
        <v>318</v>
      </c>
      <c r="H275" s="5" t="s">
        <v>225</v>
      </c>
      <c r="I275" s="5" t="s">
        <v>826</v>
      </c>
      <c r="J275" s="5" t="s">
        <v>356</v>
      </c>
      <c r="K275" s="5" t="s">
        <v>827</v>
      </c>
      <c r="L275" s="5" t="s">
        <v>92</v>
      </c>
      <c r="M275" s="5">
        <v>8626</v>
      </c>
      <c r="N275" s="5" t="s">
        <v>212</v>
      </c>
      <c r="O275" s="5">
        <v>7562.73</v>
      </c>
      <c r="P275" s="5" t="s">
        <v>212</v>
      </c>
      <c r="Q275" s="10" t="str">
        <f ca="1">HYPERLINK("#"&amp;CELL("direccion",Tabla_471065!A271),"268")</f>
        <v>268</v>
      </c>
      <c r="R275" s="10" t="str">
        <f ca="1">HYPERLINK("#"&amp;CELL("direccion",Tabla_471039!A271),"268")</f>
        <v>268</v>
      </c>
      <c r="S275" s="10" t="str">
        <f ca="1">HYPERLINK("#"&amp;CELL("direccion",Tabla_471067!A271),"268")</f>
        <v>268</v>
      </c>
      <c r="T275" s="10" t="str">
        <f ca="1">HYPERLINK("#"&amp;CELL("direccion",Tabla_471023!A271),"268")</f>
        <v>268</v>
      </c>
      <c r="U275" s="10" t="str">
        <f ca="1">HYPERLINK("#"&amp;CELL("direccion",Tabla_471047!A271),"268")</f>
        <v>268</v>
      </c>
      <c r="V275" s="10" t="str">
        <f ca="1">HYPERLINK("#"&amp;CELL("direccion",Tabla_471030!A271),"268")</f>
        <v>268</v>
      </c>
      <c r="W275" s="10" t="str">
        <f ca="1">HYPERLINK("#"&amp;CELL("direccion",Tabla_471041!A271),"268")</f>
        <v>268</v>
      </c>
      <c r="X275" s="10" t="str">
        <f ca="1">HYPERLINK("#"&amp;CELL("direccion",Tabla_471031!A271),"268")</f>
        <v>268</v>
      </c>
      <c r="Y275" s="10" t="str">
        <f ca="1">HYPERLINK("#"&amp;CELL("direccion",Tabla_471032!A271),"268")</f>
        <v>268</v>
      </c>
      <c r="Z275" s="10" t="str">
        <f ca="1">HYPERLINK("#"&amp;CELL("direccion",Tabla_471059!A271),"268")</f>
        <v>268</v>
      </c>
      <c r="AA275" s="10" t="str">
        <f ca="1">HYPERLINK("#"&amp;CELL("direccion",Tabla_471071!A271),"268")</f>
        <v>268</v>
      </c>
      <c r="AB275" s="10" t="str">
        <f ca="1">HYPERLINK("#"&amp;CELL("direccion",Tabla_471062!A271),"268")</f>
        <v>268</v>
      </c>
      <c r="AC275" s="10" t="str">
        <f ca="1">HYPERLINK("#"&amp;CELL("direccion",Tabla_471074!A271),"268")</f>
        <v>268</v>
      </c>
      <c r="AD275" s="5" t="s">
        <v>213</v>
      </c>
      <c r="AE275" s="3">
        <v>46203</v>
      </c>
    </row>
    <row r="276" spans="1:31" x14ac:dyDescent="0.25">
      <c r="A276" s="5">
        <v>2026</v>
      </c>
      <c r="B276" s="3">
        <v>46113</v>
      </c>
      <c r="C276" s="3">
        <v>46203</v>
      </c>
      <c r="D276" s="5" t="s">
        <v>84</v>
      </c>
      <c r="E276" s="5">
        <v>89</v>
      </c>
      <c r="F276" s="5" t="s">
        <v>306</v>
      </c>
      <c r="G276" s="5" t="s">
        <v>306</v>
      </c>
      <c r="H276" s="5" t="s">
        <v>225</v>
      </c>
      <c r="I276" s="5" t="s">
        <v>828</v>
      </c>
      <c r="J276" s="5" t="s">
        <v>356</v>
      </c>
      <c r="K276" s="5" t="s">
        <v>390</v>
      </c>
      <c r="L276" s="5" t="s">
        <v>92</v>
      </c>
      <c r="M276" s="5">
        <v>9701</v>
      </c>
      <c r="N276" s="5" t="s">
        <v>212</v>
      </c>
      <c r="O276" s="5">
        <v>8401.5300000000007</v>
      </c>
      <c r="P276" s="5" t="s">
        <v>212</v>
      </c>
      <c r="Q276" s="10" t="str">
        <f ca="1">HYPERLINK("#"&amp;CELL("direccion",Tabla_471065!A272),"269")</f>
        <v>269</v>
      </c>
      <c r="R276" s="10" t="str">
        <f ca="1">HYPERLINK("#"&amp;CELL("direccion",Tabla_471039!A272),"269")</f>
        <v>269</v>
      </c>
      <c r="S276" s="10" t="str">
        <f ca="1">HYPERLINK("#"&amp;CELL("direccion",Tabla_471067!A272),"269")</f>
        <v>269</v>
      </c>
      <c r="T276" s="10" t="str">
        <f ca="1">HYPERLINK("#"&amp;CELL("direccion",Tabla_471023!A272),"269")</f>
        <v>269</v>
      </c>
      <c r="U276" s="10" t="str">
        <f ca="1">HYPERLINK("#"&amp;CELL("direccion",Tabla_471047!A272),"269")</f>
        <v>269</v>
      </c>
      <c r="V276" s="10" t="str">
        <f ca="1">HYPERLINK("#"&amp;CELL("direccion",Tabla_471030!A272),"269")</f>
        <v>269</v>
      </c>
      <c r="W276" s="10" t="str">
        <f ca="1">HYPERLINK("#"&amp;CELL("direccion",Tabla_471041!A272),"269")</f>
        <v>269</v>
      </c>
      <c r="X276" s="10" t="str">
        <f ca="1">HYPERLINK("#"&amp;CELL("direccion",Tabla_471031!A272),"269")</f>
        <v>269</v>
      </c>
      <c r="Y276" s="10" t="str">
        <f ca="1">HYPERLINK("#"&amp;CELL("direccion",Tabla_471032!A272),"269")</f>
        <v>269</v>
      </c>
      <c r="Z276" s="10" t="str">
        <f ca="1">HYPERLINK("#"&amp;CELL("direccion",Tabla_471059!A272),"269")</f>
        <v>269</v>
      </c>
      <c r="AA276" s="10" t="str">
        <f ca="1">HYPERLINK("#"&amp;CELL("direccion",Tabla_471071!A272),"269")</f>
        <v>269</v>
      </c>
      <c r="AB276" s="10" t="str">
        <f ca="1">HYPERLINK("#"&amp;CELL("direccion",Tabla_471062!A272),"269")</f>
        <v>269</v>
      </c>
      <c r="AC276" s="10" t="str">
        <f ca="1">HYPERLINK("#"&amp;CELL("direccion",Tabla_471074!A272),"269")</f>
        <v>269</v>
      </c>
      <c r="AD276" s="5" t="s">
        <v>213</v>
      </c>
      <c r="AE276" s="3">
        <v>46203</v>
      </c>
    </row>
    <row r="277" spans="1:31" x14ac:dyDescent="0.25">
      <c r="A277" s="5">
        <v>2026</v>
      </c>
      <c r="B277" s="3">
        <v>46113</v>
      </c>
      <c r="C277" s="3">
        <v>46203</v>
      </c>
      <c r="D277" s="5" t="s">
        <v>84</v>
      </c>
      <c r="E277" s="5">
        <v>89</v>
      </c>
      <c r="F277" s="5" t="s">
        <v>322</v>
      </c>
      <c r="G277" s="5" t="s">
        <v>322</v>
      </c>
      <c r="H277" s="5" t="s">
        <v>225</v>
      </c>
      <c r="I277" s="5" t="s">
        <v>344</v>
      </c>
      <c r="J277" s="5" t="s">
        <v>356</v>
      </c>
      <c r="K277" s="5" t="s">
        <v>829</v>
      </c>
      <c r="L277" s="5" t="s">
        <v>91</v>
      </c>
      <c r="M277" s="5">
        <v>9701</v>
      </c>
      <c r="N277" s="5" t="s">
        <v>212</v>
      </c>
      <c r="O277" s="5">
        <v>8401.5300000000007</v>
      </c>
      <c r="P277" s="5" t="s">
        <v>212</v>
      </c>
      <c r="Q277" s="10" t="str">
        <f ca="1">HYPERLINK("#"&amp;CELL("direccion",Tabla_471065!A273),"270")</f>
        <v>270</v>
      </c>
      <c r="R277" s="10" t="str">
        <f ca="1">HYPERLINK("#"&amp;CELL("direccion",Tabla_471039!A273),"270")</f>
        <v>270</v>
      </c>
      <c r="S277" s="10" t="str">
        <f ca="1">HYPERLINK("#"&amp;CELL("direccion",Tabla_471067!A273),"270")</f>
        <v>270</v>
      </c>
      <c r="T277" s="10" t="str">
        <f ca="1">HYPERLINK("#"&amp;CELL("direccion",Tabla_471023!A273),"270")</f>
        <v>270</v>
      </c>
      <c r="U277" s="10" t="str">
        <f ca="1">HYPERLINK("#"&amp;CELL("direccion",Tabla_471047!A273),"270")</f>
        <v>270</v>
      </c>
      <c r="V277" s="10" t="str">
        <f ca="1">HYPERLINK("#"&amp;CELL("direccion",Tabla_471030!A273),"270")</f>
        <v>270</v>
      </c>
      <c r="W277" s="10" t="str">
        <f ca="1">HYPERLINK("#"&amp;CELL("direccion",Tabla_471041!A273),"270")</f>
        <v>270</v>
      </c>
      <c r="X277" s="10" t="str">
        <f ca="1">HYPERLINK("#"&amp;CELL("direccion",Tabla_471031!A273),"270")</f>
        <v>270</v>
      </c>
      <c r="Y277" s="10" t="str">
        <f ca="1">HYPERLINK("#"&amp;CELL("direccion",Tabla_471032!A273),"270")</f>
        <v>270</v>
      </c>
      <c r="Z277" s="10" t="str">
        <f ca="1">HYPERLINK("#"&amp;CELL("direccion",Tabla_471059!A273),"270")</f>
        <v>270</v>
      </c>
      <c r="AA277" s="10" t="str">
        <f ca="1">HYPERLINK("#"&amp;CELL("direccion",Tabla_471071!A273),"270")</f>
        <v>270</v>
      </c>
      <c r="AB277" s="10" t="str">
        <f ca="1">HYPERLINK("#"&amp;CELL("direccion",Tabla_471062!A273),"270")</f>
        <v>270</v>
      </c>
      <c r="AC277" s="10" t="str">
        <f ca="1">HYPERLINK("#"&amp;CELL("direccion",Tabla_471074!A273),"270")</f>
        <v>270</v>
      </c>
      <c r="AD277" s="5" t="s">
        <v>213</v>
      </c>
      <c r="AE277" s="3">
        <v>46203</v>
      </c>
    </row>
    <row r="278" spans="1:31" x14ac:dyDescent="0.25">
      <c r="A278" s="5">
        <v>2026</v>
      </c>
      <c r="B278" s="3">
        <v>46113</v>
      </c>
      <c r="C278" s="3">
        <v>46203</v>
      </c>
      <c r="D278" s="5" t="s">
        <v>84</v>
      </c>
      <c r="E278" s="5">
        <v>89</v>
      </c>
      <c r="F278" s="5" t="s">
        <v>306</v>
      </c>
      <c r="G278" s="5" t="s">
        <v>306</v>
      </c>
      <c r="H278" s="5" t="s">
        <v>225</v>
      </c>
      <c r="I278" s="5" t="s">
        <v>830</v>
      </c>
      <c r="J278" s="5" t="s">
        <v>385</v>
      </c>
      <c r="K278" s="5" t="s">
        <v>531</v>
      </c>
      <c r="L278" s="5" t="s">
        <v>92</v>
      </c>
      <c r="M278" s="5">
        <v>8626</v>
      </c>
      <c r="N278" s="5" t="s">
        <v>212</v>
      </c>
      <c r="O278" s="5">
        <v>7562.73</v>
      </c>
      <c r="P278" s="5" t="s">
        <v>212</v>
      </c>
      <c r="Q278" s="10" t="str">
        <f ca="1">HYPERLINK("#"&amp;CELL("direccion",Tabla_471065!A274),"271")</f>
        <v>271</v>
      </c>
      <c r="R278" s="10" t="str">
        <f ca="1">HYPERLINK("#"&amp;CELL("direccion",Tabla_471039!A274),"271")</f>
        <v>271</v>
      </c>
      <c r="S278" s="10" t="str">
        <f ca="1">HYPERLINK("#"&amp;CELL("direccion",Tabla_471067!A274),"271")</f>
        <v>271</v>
      </c>
      <c r="T278" s="10" t="str">
        <f ca="1">HYPERLINK("#"&amp;CELL("direccion",Tabla_471023!A274),"271")</f>
        <v>271</v>
      </c>
      <c r="U278" s="10" t="str">
        <f ca="1">HYPERLINK("#"&amp;CELL("direccion",Tabla_471047!A274),"271")</f>
        <v>271</v>
      </c>
      <c r="V278" s="10" t="str">
        <f ca="1">HYPERLINK("#"&amp;CELL("direccion",Tabla_471030!A274),"271")</f>
        <v>271</v>
      </c>
      <c r="W278" s="10" t="str">
        <f ca="1">HYPERLINK("#"&amp;CELL("direccion",Tabla_471041!A274),"271")</f>
        <v>271</v>
      </c>
      <c r="X278" s="10" t="str">
        <f ca="1">HYPERLINK("#"&amp;CELL("direccion",Tabla_471031!A274),"271")</f>
        <v>271</v>
      </c>
      <c r="Y278" s="10" t="str">
        <f ca="1">HYPERLINK("#"&amp;CELL("direccion",Tabla_471032!A274),"271")</f>
        <v>271</v>
      </c>
      <c r="Z278" s="10" t="str">
        <f ca="1">HYPERLINK("#"&amp;CELL("direccion",Tabla_471059!A274),"271")</f>
        <v>271</v>
      </c>
      <c r="AA278" s="10" t="str">
        <f ca="1">HYPERLINK("#"&amp;CELL("direccion",Tabla_471071!A274),"271")</f>
        <v>271</v>
      </c>
      <c r="AB278" s="10" t="str">
        <f ca="1">HYPERLINK("#"&amp;CELL("direccion",Tabla_471062!A274),"271")</f>
        <v>271</v>
      </c>
      <c r="AC278" s="10" t="str">
        <f ca="1">HYPERLINK("#"&amp;CELL("direccion",Tabla_471074!A274),"271")</f>
        <v>271</v>
      </c>
      <c r="AD278" s="5" t="s">
        <v>213</v>
      </c>
      <c r="AE278" s="3">
        <v>46203</v>
      </c>
    </row>
    <row r="279" spans="1:31" x14ac:dyDescent="0.25">
      <c r="A279" s="5">
        <v>2026</v>
      </c>
      <c r="B279" s="3">
        <v>46113</v>
      </c>
      <c r="C279" s="3">
        <v>46203</v>
      </c>
      <c r="D279" s="5" t="s">
        <v>84</v>
      </c>
      <c r="E279" s="5">
        <v>89</v>
      </c>
      <c r="F279" s="5" t="s">
        <v>318</v>
      </c>
      <c r="G279" s="5" t="s">
        <v>318</v>
      </c>
      <c r="H279" s="5" t="s">
        <v>225</v>
      </c>
      <c r="I279" s="5" t="s">
        <v>831</v>
      </c>
      <c r="J279" s="5" t="s">
        <v>439</v>
      </c>
      <c r="K279" s="5" t="s">
        <v>768</v>
      </c>
      <c r="L279" s="5" t="s">
        <v>91</v>
      </c>
      <c r="M279" s="5">
        <v>8626</v>
      </c>
      <c r="N279" s="5" t="s">
        <v>212</v>
      </c>
      <c r="O279" s="5">
        <v>7562.73</v>
      </c>
      <c r="P279" s="5" t="s">
        <v>212</v>
      </c>
      <c r="Q279" s="10" t="str">
        <f ca="1">HYPERLINK("#"&amp;CELL("direccion",Tabla_471065!A275),"272")</f>
        <v>272</v>
      </c>
      <c r="R279" s="10" t="str">
        <f ca="1">HYPERLINK("#"&amp;CELL("direccion",Tabla_471039!A275),"272")</f>
        <v>272</v>
      </c>
      <c r="S279" s="10" t="str">
        <f ca="1">HYPERLINK("#"&amp;CELL("direccion",Tabla_471067!A275),"272")</f>
        <v>272</v>
      </c>
      <c r="T279" s="10" t="str">
        <f ca="1">HYPERLINK("#"&amp;CELL("direccion",Tabla_471023!A275),"272")</f>
        <v>272</v>
      </c>
      <c r="U279" s="10" t="str">
        <f ca="1">HYPERLINK("#"&amp;CELL("direccion",Tabla_471047!A275),"272")</f>
        <v>272</v>
      </c>
      <c r="V279" s="10" t="str">
        <f ca="1">HYPERLINK("#"&amp;CELL("direccion",Tabla_471030!A275),"272")</f>
        <v>272</v>
      </c>
      <c r="W279" s="10" t="str">
        <f ca="1">HYPERLINK("#"&amp;CELL("direccion",Tabla_471041!A275),"272")</f>
        <v>272</v>
      </c>
      <c r="X279" s="10" t="str">
        <f ca="1">HYPERLINK("#"&amp;CELL("direccion",Tabla_471031!A275),"272")</f>
        <v>272</v>
      </c>
      <c r="Y279" s="10" t="str">
        <f ca="1">HYPERLINK("#"&amp;CELL("direccion",Tabla_471032!A275),"272")</f>
        <v>272</v>
      </c>
      <c r="Z279" s="10" t="str">
        <f ca="1">HYPERLINK("#"&amp;CELL("direccion",Tabla_471059!A275),"272")</f>
        <v>272</v>
      </c>
      <c r="AA279" s="10" t="str">
        <f ca="1">HYPERLINK("#"&amp;CELL("direccion",Tabla_471071!A275),"272")</f>
        <v>272</v>
      </c>
      <c r="AB279" s="10" t="str">
        <f ca="1">HYPERLINK("#"&amp;CELL("direccion",Tabla_471062!A275),"272")</f>
        <v>272</v>
      </c>
      <c r="AC279" s="10" t="str">
        <f ca="1">HYPERLINK("#"&amp;CELL("direccion",Tabla_471074!A275),"272")</f>
        <v>272</v>
      </c>
      <c r="AD279" s="5" t="s">
        <v>213</v>
      </c>
      <c r="AE279" s="3">
        <v>46203</v>
      </c>
    </row>
    <row r="280" spans="1:31" x14ac:dyDescent="0.25">
      <c r="A280" s="5">
        <v>2026</v>
      </c>
      <c r="B280" s="3">
        <v>46113</v>
      </c>
      <c r="C280" s="3">
        <v>46203</v>
      </c>
      <c r="D280" s="5" t="s">
        <v>84</v>
      </c>
      <c r="E280" s="5">
        <v>89</v>
      </c>
      <c r="F280" s="5" t="s">
        <v>296</v>
      </c>
      <c r="G280" s="5" t="s">
        <v>296</v>
      </c>
      <c r="H280" s="5" t="s">
        <v>225</v>
      </c>
      <c r="I280" s="5" t="s">
        <v>344</v>
      </c>
      <c r="J280" s="5" t="s">
        <v>832</v>
      </c>
      <c r="K280" s="5" t="s">
        <v>394</v>
      </c>
      <c r="L280" s="5" t="s">
        <v>91</v>
      </c>
      <c r="M280" s="5">
        <v>8626</v>
      </c>
      <c r="N280" s="5" t="s">
        <v>212</v>
      </c>
      <c r="O280" s="5">
        <v>7562.73</v>
      </c>
      <c r="P280" s="5" t="s">
        <v>212</v>
      </c>
      <c r="Q280" s="10" t="str">
        <f ca="1">HYPERLINK("#"&amp;CELL("direccion",Tabla_471065!A276),"273")</f>
        <v>273</v>
      </c>
      <c r="R280" s="10" t="str">
        <f ca="1">HYPERLINK("#"&amp;CELL("direccion",Tabla_471039!A276),"273")</f>
        <v>273</v>
      </c>
      <c r="S280" s="10" t="str">
        <f ca="1">HYPERLINK("#"&amp;CELL("direccion",Tabla_471067!A276),"273")</f>
        <v>273</v>
      </c>
      <c r="T280" s="10" t="str">
        <f ca="1">HYPERLINK("#"&amp;CELL("direccion",Tabla_471023!A276),"273")</f>
        <v>273</v>
      </c>
      <c r="U280" s="10" t="str">
        <f ca="1">HYPERLINK("#"&amp;CELL("direccion",Tabla_471047!A276),"273")</f>
        <v>273</v>
      </c>
      <c r="V280" s="10" t="str">
        <f ca="1">HYPERLINK("#"&amp;CELL("direccion",Tabla_471030!A276),"273")</f>
        <v>273</v>
      </c>
      <c r="W280" s="10" t="str">
        <f ca="1">HYPERLINK("#"&amp;CELL("direccion",Tabla_471041!A276),"273")</f>
        <v>273</v>
      </c>
      <c r="X280" s="10" t="str">
        <f ca="1">HYPERLINK("#"&amp;CELL("direccion",Tabla_471031!A276),"273")</f>
        <v>273</v>
      </c>
      <c r="Y280" s="10" t="str">
        <f ca="1">HYPERLINK("#"&amp;CELL("direccion",Tabla_471032!A276),"273")</f>
        <v>273</v>
      </c>
      <c r="Z280" s="10" t="str">
        <f ca="1">HYPERLINK("#"&amp;CELL("direccion",Tabla_471059!A276),"273")</f>
        <v>273</v>
      </c>
      <c r="AA280" s="10" t="str">
        <f ca="1">HYPERLINK("#"&amp;CELL("direccion",Tabla_471071!A276),"273")</f>
        <v>273</v>
      </c>
      <c r="AB280" s="10" t="str">
        <f ca="1">HYPERLINK("#"&amp;CELL("direccion",Tabla_471062!A276),"273")</f>
        <v>273</v>
      </c>
      <c r="AC280" s="10" t="str">
        <f ca="1">HYPERLINK("#"&amp;CELL("direccion",Tabla_471074!A276),"273")</f>
        <v>273</v>
      </c>
      <c r="AD280" s="5" t="s">
        <v>213</v>
      </c>
      <c r="AE280" s="3">
        <v>46203</v>
      </c>
    </row>
    <row r="281" spans="1:31" x14ac:dyDescent="0.25">
      <c r="A281" s="5">
        <v>2026</v>
      </c>
      <c r="B281" s="3">
        <v>46113</v>
      </c>
      <c r="C281" s="3">
        <v>46203</v>
      </c>
      <c r="D281" s="5" t="s">
        <v>84</v>
      </c>
      <c r="E281" s="5">
        <v>89</v>
      </c>
      <c r="F281" s="5" t="s">
        <v>306</v>
      </c>
      <c r="G281" s="5" t="s">
        <v>306</v>
      </c>
      <c r="H281" s="5" t="s">
        <v>225</v>
      </c>
      <c r="I281" s="5" t="s">
        <v>833</v>
      </c>
      <c r="J281" s="5" t="s">
        <v>387</v>
      </c>
      <c r="K281" s="5" t="s">
        <v>387</v>
      </c>
      <c r="L281" s="5" t="s">
        <v>92</v>
      </c>
      <c r="M281" s="5">
        <v>8626</v>
      </c>
      <c r="N281" s="5" t="s">
        <v>212</v>
      </c>
      <c r="O281" s="5">
        <v>7562.73</v>
      </c>
      <c r="P281" s="5" t="s">
        <v>212</v>
      </c>
      <c r="Q281" s="10" t="str">
        <f ca="1">HYPERLINK("#"&amp;CELL("direccion",Tabla_471065!A277),"274")</f>
        <v>274</v>
      </c>
      <c r="R281" s="10" t="str">
        <f ca="1">HYPERLINK("#"&amp;CELL("direccion",Tabla_471039!A277),"274")</f>
        <v>274</v>
      </c>
      <c r="S281" s="10" t="str">
        <f ca="1">HYPERLINK("#"&amp;CELL("direccion",Tabla_471067!A277),"274")</f>
        <v>274</v>
      </c>
      <c r="T281" s="10" t="str">
        <f ca="1">HYPERLINK("#"&amp;CELL("direccion",Tabla_471023!A277),"274")</f>
        <v>274</v>
      </c>
      <c r="U281" s="10" t="str">
        <f ca="1">HYPERLINK("#"&amp;CELL("direccion",Tabla_471047!A277),"274")</f>
        <v>274</v>
      </c>
      <c r="V281" s="10" t="str">
        <f ca="1">HYPERLINK("#"&amp;CELL("direccion",Tabla_471030!A277),"274")</f>
        <v>274</v>
      </c>
      <c r="W281" s="10" t="str">
        <f ca="1">HYPERLINK("#"&amp;CELL("direccion",Tabla_471041!A277),"274")</f>
        <v>274</v>
      </c>
      <c r="X281" s="10" t="str">
        <f ca="1">HYPERLINK("#"&amp;CELL("direccion",Tabla_471031!A277),"274")</f>
        <v>274</v>
      </c>
      <c r="Y281" s="10" t="str">
        <f ca="1">HYPERLINK("#"&amp;CELL("direccion",Tabla_471032!A277),"274")</f>
        <v>274</v>
      </c>
      <c r="Z281" s="10" t="str">
        <f ca="1">HYPERLINK("#"&amp;CELL("direccion",Tabla_471059!A277),"274")</f>
        <v>274</v>
      </c>
      <c r="AA281" s="10" t="str">
        <f ca="1">HYPERLINK("#"&amp;CELL("direccion",Tabla_471071!A277),"274")</f>
        <v>274</v>
      </c>
      <c r="AB281" s="10" t="str">
        <f ca="1">HYPERLINK("#"&amp;CELL("direccion",Tabla_471062!A277),"274")</f>
        <v>274</v>
      </c>
      <c r="AC281" s="10" t="str">
        <f ca="1">HYPERLINK("#"&amp;CELL("direccion",Tabla_471074!A277),"274")</f>
        <v>274</v>
      </c>
      <c r="AD281" s="5" t="s">
        <v>213</v>
      </c>
      <c r="AE281" s="3">
        <v>46203</v>
      </c>
    </row>
    <row r="282" spans="1:31" x14ac:dyDescent="0.25">
      <c r="A282" s="5">
        <v>2026</v>
      </c>
      <c r="B282" s="3">
        <v>46113</v>
      </c>
      <c r="C282" s="3">
        <v>46203</v>
      </c>
      <c r="D282" s="5" t="s">
        <v>84</v>
      </c>
      <c r="E282" s="5">
        <v>89</v>
      </c>
      <c r="F282" s="5" t="s">
        <v>318</v>
      </c>
      <c r="G282" s="5" t="s">
        <v>318</v>
      </c>
      <c r="H282" s="5" t="s">
        <v>225</v>
      </c>
      <c r="I282" s="5" t="s">
        <v>834</v>
      </c>
      <c r="J282" s="5" t="s">
        <v>387</v>
      </c>
      <c r="K282" s="5" t="s">
        <v>503</v>
      </c>
      <c r="L282" s="5" t="s">
        <v>92</v>
      </c>
      <c r="M282" s="5">
        <v>8626</v>
      </c>
      <c r="N282" s="5" t="s">
        <v>212</v>
      </c>
      <c r="O282" s="5">
        <v>7562.73</v>
      </c>
      <c r="P282" s="5" t="s">
        <v>212</v>
      </c>
      <c r="Q282" s="10" t="str">
        <f ca="1">HYPERLINK("#"&amp;CELL("direccion",Tabla_471065!A278),"275")</f>
        <v>275</v>
      </c>
      <c r="R282" s="10" t="str">
        <f ca="1">HYPERLINK("#"&amp;CELL("direccion",Tabla_471039!A278),"275")</f>
        <v>275</v>
      </c>
      <c r="S282" s="10" t="str">
        <f ca="1">HYPERLINK("#"&amp;CELL("direccion",Tabla_471067!A278),"275")</f>
        <v>275</v>
      </c>
      <c r="T282" s="10" t="str">
        <f ca="1">HYPERLINK("#"&amp;CELL("direccion",Tabla_471023!A278),"275")</f>
        <v>275</v>
      </c>
      <c r="U282" s="10" t="str">
        <f ca="1">HYPERLINK("#"&amp;CELL("direccion",Tabla_471047!A278),"275")</f>
        <v>275</v>
      </c>
      <c r="V282" s="10" t="str">
        <f ca="1">HYPERLINK("#"&amp;CELL("direccion",Tabla_471030!A278),"275")</f>
        <v>275</v>
      </c>
      <c r="W282" s="10" t="str">
        <f ca="1">HYPERLINK("#"&amp;CELL("direccion",Tabla_471041!A278),"275")</f>
        <v>275</v>
      </c>
      <c r="X282" s="10" t="str">
        <f ca="1">HYPERLINK("#"&amp;CELL("direccion",Tabla_471031!A278),"275")</f>
        <v>275</v>
      </c>
      <c r="Y282" s="10" t="str">
        <f ca="1">HYPERLINK("#"&amp;CELL("direccion",Tabla_471032!A278),"275")</f>
        <v>275</v>
      </c>
      <c r="Z282" s="10" t="str">
        <f ca="1">HYPERLINK("#"&amp;CELL("direccion",Tabla_471059!A278),"275")</f>
        <v>275</v>
      </c>
      <c r="AA282" s="10" t="str">
        <f ca="1">HYPERLINK("#"&amp;CELL("direccion",Tabla_471071!A278),"275")</f>
        <v>275</v>
      </c>
      <c r="AB282" s="10" t="str">
        <f ca="1">HYPERLINK("#"&amp;CELL("direccion",Tabla_471062!A278),"275")</f>
        <v>275</v>
      </c>
      <c r="AC282" s="10" t="str">
        <f ca="1">HYPERLINK("#"&amp;CELL("direccion",Tabla_471074!A278),"275")</f>
        <v>275</v>
      </c>
      <c r="AD282" s="5" t="s">
        <v>213</v>
      </c>
      <c r="AE282" s="3">
        <v>46203</v>
      </c>
    </row>
    <row r="283" spans="1:31" x14ac:dyDescent="0.25">
      <c r="A283" s="5">
        <v>2026</v>
      </c>
      <c r="B283" s="3">
        <v>46113</v>
      </c>
      <c r="C283" s="3">
        <v>46203</v>
      </c>
      <c r="D283" s="5" t="s">
        <v>84</v>
      </c>
      <c r="E283" s="5">
        <v>89</v>
      </c>
      <c r="F283" s="5" t="s">
        <v>319</v>
      </c>
      <c r="G283" s="5" t="s">
        <v>319</v>
      </c>
      <c r="H283" s="5" t="s">
        <v>225</v>
      </c>
      <c r="I283" s="5" t="s">
        <v>835</v>
      </c>
      <c r="J283" s="5" t="s">
        <v>370</v>
      </c>
      <c r="K283" s="5" t="s">
        <v>689</v>
      </c>
      <c r="L283" s="5" t="s">
        <v>91</v>
      </c>
      <c r="M283" s="5">
        <v>9701</v>
      </c>
      <c r="N283" s="5" t="s">
        <v>212</v>
      </c>
      <c r="O283" s="5">
        <v>8401.5300000000007</v>
      </c>
      <c r="P283" s="5" t="s">
        <v>212</v>
      </c>
      <c r="Q283" s="10" t="str">
        <f ca="1">HYPERLINK("#"&amp;CELL("direccion",Tabla_471065!A279),"276")</f>
        <v>276</v>
      </c>
      <c r="R283" s="10" t="str">
        <f ca="1">HYPERLINK("#"&amp;CELL("direccion",Tabla_471039!A279),"276")</f>
        <v>276</v>
      </c>
      <c r="S283" s="10" t="str">
        <f ca="1">HYPERLINK("#"&amp;CELL("direccion",Tabla_471067!A279),"276")</f>
        <v>276</v>
      </c>
      <c r="T283" s="10" t="str">
        <f ca="1">HYPERLINK("#"&amp;CELL("direccion",Tabla_471023!A279),"276")</f>
        <v>276</v>
      </c>
      <c r="U283" s="10" t="str">
        <f ca="1">HYPERLINK("#"&amp;CELL("direccion",Tabla_471047!A279),"276")</f>
        <v>276</v>
      </c>
      <c r="V283" s="10" t="str">
        <f ca="1">HYPERLINK("#"&amp;CELL("direccion",Tabla_471030!A279),"276")</f>
        <v>276</v>
      </c>
      <c r="W283" s="10" t="str">
        <f ca="1">HYPERLINK("#"&amp;CELL("direccion",Tabla_471041!A279),"276")</f>
        <v>276</v>
      </c>
      <c r="X283" s="10" t="str">
        <f ca="1">HYPERLINK("#"&amp;CELL("direccion",Tabla_471031!A279),"276")</f>
        <v>276</v>
      </c>
      <c r="Y283" s="10" t="str">
        <f ca="1">HYPERLINK("#"&amp;CELL("direccion",Tabla_471032!A279),"276")</f>
        <v>276</v>
      </c>
      <c r="Z283" s="10" t="str">
        <f ca="1">HYPERLINK("#"&amp;CELL("direccion",Tabla_471059!A279),"276")</f>
        <v>276</v>
      </c>
      <c r="AA283" s="10" t="str">
        <f ca="1">HYPERLINK("#"&amp;CELL("direccion",Tabla_471071!A279),"276")</f>
        <v>276</v>
      </c>
      <c r="AB283" s="10" t="str">
        <f ca="1">HYPERLINK("#"&amp;CELL("direccion",Tabla_471062!A279),"276")</f>
        <v>276</v>
      </c>
      <c r="AC283" s="10" t="str">
        <f ca="1">HYPERLINK("#"&amp;CELL("direccion",Tabla_471074!A279),"276")</f>
        <v>276</v>
      </c>
      <c r="AD283" s="5" t="s">
        <v>213</v>
      </c>
      <c r="AE283" s="3">
        <v>46203</v>
      </c>
    </row>
    <row r="284" spans="1:31" x14ac:dyDescent="0.25">
      <c r="A284" s="5">
        <v>2026</v>
      </c>
      <c r="B284" s="3">
        <v>46113</v>
      </c>
      <c r="C284" s="3">
        <v>46203</v>
      </c>
      <c r="D284" s="5" t="s">
        <v>84</v>
      </c>
      <c r="E284" s="5">
        <v>89</v>
      </c>
      <c r="F284" s="5" t="s">
        <v>318</v>
      </c>
      <c r="G284" s="5" t="s">
        <v>318</v>
      </c>
      <c r="H284" s="5" t="s">
        <v>225</v>
      </c>
      <c r="I284" s="5" t="s">
        <v>607</v>
      </c>
      <c r="J284" s="5" t="s">
        <v>487</v>
      </c>
      <c r="K284" s="5" t="s">
        <v>749</v>
      </c>
      <c r="L284" s="5" t="s">
        <v>92</v>
      </c>
      <c r="M284" s="5">
        <v>9701</v>
      </c>
      <c r="N284" s="5" t="s">
        <v>212</v>
      </c>
      <c r="O284" s="5">
        <v>8401.5300000000007</v>
      </c>
      <c r="P284" s="5" t="s">
        <v>212</v>
      </c>
      <c r="Q284" s="10" t="str">
        <f ca="1">HYPERLINK("#"&amp;CELL("direccion",Tabla_471065!A280),"277")</f>
        <v>277</v>
      </c>
      <c r="R284" s="10" t="str">
        <f ca="1">HYPERLINK("#"&amp;CELL("direccion",Tabla_471039!A280),"277")</f>
        <v>277</v>
      </c>
      <c r="S284" s="10" t="str">
        <f ca="1">HYPERLINK("#"&amp;CELL("direccion",Tabla_471067!A280),"277")</f>
        <v>277</v>
      </c>
      <c r="T284" s="10" t="str">
        <f ca="1">HYPERLINK("#"&amp;CELL("direccion",Tabla_471023!A280),"277")</f>
        <v>277</v>
      </c>
      <c r="U284" s="10" t="str">
        <f ca="1">HYPERLINK("#"&amp;CELL("direccion",Tabla_471047!A280),"277")</f>
        <v>277</v>
      </c>
      <c r="V284" s="10" t="str">
        <f ca="1">HYPERLINK("#"&amp;CELL("direccion",Tabla_471030!A280),"277")</f>
        <v>277</v>
      </c>
      <c r="W284" s="10" t="str">
        <f ca="1">HYPERLINK("#"&amp;CELL("direccion",Tabla_471041!A280),"277")</f>
        <v>277</v>
      </c>
      <c r="X284" s="10" t="str">
        <f ca="1">HYPERLINK("#"&amp;CELL("direccion",Tabla_471031!A280),"277")</f>
        <v>277</v>
      </c>
      <c r="Y284" s="10" t="str">
        <f ca="1">HYPERLINK("#"&amp;CELL("direccion",Tabla_471032!A280),"277")</f>
        <v>277</v>
      </c>
      <c r="Z284" s="10" t="str">
        <f ca="1">HYPERLINK("#"&amp;CELL("direccion",Tabla_471059!A280),"277")</f>
        <v>277</v>
      </c>
      <c r="AA284" s="10" t="str">
        <f ca="1">HYPERLINK("#"&amp;CELL("direccion",Tabla_471071!A280),"277")</f>
        <v>277</v>
      </c>
      <c r="AB284" s="10" t="str">
        <f ca="1">HYPERLINK("#"&amp;CELL("direccion",Tabla_471062!A280),"277")</f>
        <v>277</v>
      </c>
      <c r="AC284" s="10" t="str">
        <f ca="1">HYPERLINK("#"&amp;CELL("direccion",Tabla_471074!A280),"277")</f>
        <v>277</v>
      </c>
      <c r="AD284" s="5" t="s">
        <v>213</v>
      </c>
      <c r="AE284" s="3">
        <v>46203</v>
      </c>
    </row>
    <row r="285" spans="1:31" x14ac:dyDescent="0.25">
      <c r="A285" s="5">
        <v>2026</v>
      </c>
      <c r="B285" s="3">
        <v>46113</v>
      </c>
      <c r="C285" s="3">
        <v>46203</v>
      </c>
      <c r="D285" s="5" t="s">
        <v>84</v>
      </c>
      <c r="E285" s="5">
        <v>89</v>
      </c>
      <c r="F285" s="5" t="s">
        <v>319</v>
      </c>
      <c r="G285" s="5" t="s">
        <v>319</v>
      </c>
      <c r="H285" s="5" t="s">
        <v>225</v>
      </c>
      <c r="I285" s="5" t="s">
        <v>836</v>
      </c>
      <c r="J285" s="5" t="s">
        <v>390</v>
      </c>
      <c r="K285" s="5" t="s">
        <v>491</v>
      </c>
      <c r="L285" s="5" t="s">
        <v>91</v>
      </c>
      <c r="M285" s="5">
        <v>9701</v>
      </c>
      <c r="N285" s="5" t="s">
        <v>212</v>
      </c>
      <c r="O285" s="5">
        <v>8401.5300000000007</v>
      </c>
      <c r="P285" s="5" t="s">
        <v>212</v>
      </c>
      <c r="Q285" s="10" t="str">
        <f ca="1">HYPERLINK("#"&amp;CELL("direccion",Tabla_471065!A281),"278")</f>
        <v>278</v>
      </c>
      <c r="R285" s="10" t="str">
        <f ca="1">HYPERLINK("#"&amp;CELL("direccion",Tabla_471039!A281),"278")</f>
        <v>278</v>
      </c>
      <c r="S285" s="10" t="str">
        <f ca="1">HYPERLINK("#"&amp;CELL("direccion",Tabla_471067!A281),"278")</f>
        <v>278</v>
      </c>
      <c r="T285" s="10" t="str">
        <f ca="1">HYPERLINK("#"&amp;CELL("direccion",Tabla_471023!A281),"278")</f>
        <v>278</v>
      </c>
      <c r="U285" s="10" t="str">
        <f ca="1">HYPERLINK("#"&amp;CELL("direccion",Tabla_471047!A281),"278")</f>
        <v>278</v>
      </c>
      <c r="V285" s="10" t="str">
        <f ca="1">HYPERLINK("#"&amp;CELL("direccion",Tabla_471030!A281),"278")</f>
        <v>278</v>
      </c>
      <c r="W285" s="10" t="str">
        <f ca="1">HYPERLINK("#"&amp;CELL("direccion",Tabla_471041!A281),"278")</f>
        <v>278</v>
      </c>
      <c r="X285" s="10" t="str">
        <f ca="1">HYPERLINK("#"&amp;CELL("direccion",Tabla_471031!A281),"278")</f>
        <v>278</v>
      </c>
      <c r="Y285" s="10" t="str">
        <f ca="1">HYPERLINK("#"&amp;CELL("direccion",Tabla_471032!A281),"278")</f>
        <v>278</v>
      </c>
      <c r="Z285" s="10" t="str">
        <f ca="1">HYPERLINK("#"&amp;CELL("direccion",Tabla_471059!A281),"278")</f>
        <v>278</v>
      </c>
      <c r="AA285" s="10" t="str">
        <f ca="1">HYPERLINK("#"&amp;CELL("direccion",Tabla_471071!A281),"278")</f>
        <v>278</v>
      </c>
      <c r="AB285" s="10" t="str">
        <f ca="1">HYPERLINK("#"&amp;CELL("direccion",Tabla_471062!A281),"278")</f>
        <v>278</v>
      </c>
      <c r="AC285" s="10" t="str">
        <f ca="1">HYPERLINK("#"&amp;CELL("direccion",Tabla_471074!A281),"278")</f>
        <v>278</v>
      </c>
      <c r="AD285" s="5" t="s">
        <v>213</v>
      </c>
      <c r="AE285" s="3">
        <v>46203</v>
      </c>
    </row>
    <row r="286" spans="1:31" x14ac:dyDescent="0.25">
      <c r="A286" s="5">
        <v>2026</v>
      </c>
      <c r="B286" s="3">
        <v>46113</v>
      </c>
      <c r="C286" s="3">
        <v>46203</v>
      </c>
      <c r="D286" s="5" t="s">
        <v>84</v>
      </c>
      <c r="E286" s="5">
        <v>89</v>
      </c>
      <c r="F286" s="5" t="s">
        <v>319</v>
      </c>
      <c r="G286" s="5" t="s">
        <v>319</v>
      </c>
      <c r="H286" s="5" t="s">
        <v>225</v>
      </c>
      <c r="I286" s="5" t="s">
        <v>677</v>
      </c>
      <c r="J286" s="5" t="s">
        <v>837</v>
      </c>
      <c r="K286" s="5" t="s">
        <v>548</v>
      </c>
      <c r="L286" s="5" t="s">
        <v>91</v>
      </c>
      <c r="M286" s="5">
        <v>9701</v>
      </c>
      <c r="N286" s="5" t="s">
        <v>212</v>
      </c>
      <c r="O286" s="5">
        <v>8401.5300000000007</v>
      </c>
      <c r="P286" s="5" t="s">
        <v>212</v>
      </c>
      <c r="Q286" s="10" t="str">
        <f ca="1">HYPERLINK("#"&amp;CELL("direccion",Tabla_471065!A282),"279")</f>
        <v>279</v>
      </c>
      <c r="R286" s="10" t="str">
        <f ca="1">HYPERLINK("#"&amp;CELL("direccion",Tabla_471039!A282),"279")</f>
        <v>279</v>
      </c>
      <c r="S286" s="10" t="str">
        <f ca="1">HYPERLINK("#"&amp;CELL("direccion",Tabla_471067!A282),"279")</f>
        <v>279</v>
      </c>
      <c r="T286" s="10" t="str">
        <f ca="1">HYPERLINK("#"&amp;CELL("direccion",Tabla_471023!A282),"279")</f>
        <v>279</v>
      </c>
      <c r="U286" s="10" t="str">
        <f ca="1">HYPERLINK("#"&amp;CELL("direccion",Tabla_471047!A282),"279")</f>
        <v>279</v>
      </c>
      <c r="V286" s="10" t="str">
        <f ca="1">HYPERLINK("#"&amp;CELL("direccion",Tabla_471030!A282),"279")</f>
        <v>279</v>
      </c>
      <c r="W286" s="10" t="str">
        <f ca="1">HYPERLINK("#"&amp;CELL("direccion",Tabla_471041!A282),"279")</f>
        <v>279</v>
      </c>
      <c r="X286" s="10" t="str">
        <f ca="1">HYPERLINK("#"&amp;CELL("direccion",Tabla_471031!A282),"279")</f>
        <v>279</v>
      </c>
      <c r="Y286" s="10" t="str">
        <f ca="1">HYPERLINK("#"&amp;CELL("direccion",Tabla_471032!A282),"279")</f>
        <v>279</v>
      </c>
      <c r="Z286" s="10" t="str">
        <f ca="1">HYPERLINK("#"&amp;CELL("direccion",Tabla_471059!A282),"279")</f>
        <v>279</v>
      </c>
      <c r="AA286" s="10" t="str">
        <f ca="1">HYPERLINK("#"&amp;CELL("direccion",Tabla_471071!A282),"279")</f>
        <v>279</v>
      </c>
      <c r="AB286" s="10" t="str">
        <f ca="1">HYPERLINK("#"&amp;CELL("direccion",Tabla_471062!A282),"279")</f>
        <v>279</v>
      </c>
      <c r="AC286" s="10" t="str">
        <f ca="1">HYPERLINK("#"&amp;CELL("direccion",Tabla_471074!A282),"279")</f>
        <v>279</v>
      </c>
      <c r="AD286" s="5" t="s">
        <v>213</v>
      </c>
      <c r="AE286" s="3">
        <v>46203</v>
      </c>
    </row>
    <row r="287" spans="1:31" x14ac:dyDescent="0.25">
      <c r="A287" s="5">
        <v>2026</v>
      </c>
      <c r="B287" s="3">
        <v>46113</v>
      </c>
      <c r="C287" s="3">
        <v>46203</v>
      </c>
      <c r="D287" s="5" t="s">
        <v>84</v>
      </c>
      <c r="E287" s="5">
        <v>89</v>
      </c>
      <c r="F287" s="5" t="s">
        <v>319</v>
      </c>
      <c r="G287" s="5" t="s">
        <v>319</v>
      </c>
      <c r="H287" s="5" t="s">
        <v>225</v>
      </c>
      <c r="I287" s="5" t="s">
        <v>344</v>
      </c>
      <c r="J287" s="5" t="s">
        <v>838</v>
      </c>
      <c r="K287" s="5" t="s">
        <v>340</v>
      </c>
      <c r="L287" s="5" t="s">
        <v>91</v>
      </c>
      <c r="M287" s="5">
        <v>9701</v>
      </c>
      <c r="N287" s="5" t="s">
        <v>212</v>
      </c>
      <c r="O287" s="5">
        <v>8401.5300000000007</v>
      </c>
      <c r="P287" s="5" t="s">
        <v>212</v>
      </c>
      <c r="Q287" s="10" t="str">
        <f ca="1">HYPERLINK("#"&amp;CELL("direccion",Tabla_471065!A283),"280")</f>
        <v>280</v>
      </c>
      <c r="R287" s="10" t="str">
        <f ca="1">HYPERLINK("#"&amp;CELL("direccion",Tabla_471039!A283),"280")</f>
        <v>280</v>
      </c>
      <c r="S287" s="10" t="str">
        <f ca="1">HYPERLINK("#"&amp;CELL("direccion",Tabla_471067!A283),"280")</f>
        <v>280</v>
      </c>
      <c r="T287" s="10" t="str">
        <f ca="1">HYPERLINK("#"&amp;CELL("direccion",Tabla_471023!A283),"280")</f>
        <v>280</v>
      </c>
      <c r="U287" s="10" t="str">
        <f ca="1">HYPERLINK("#"&amp;CELL("direccion",Tabla_471047!A283),"280")</f>
        <v>280</v>
      </c>
      <c r="V287" s="10" t="str">
        <f ca="1">HYPERLINK("#"&amp;CELL("direccion",Tabla_471030!A283),"280")</f>
        <v>280</v>
      </c>
      <c r="W287" s="10" t="str">
        <f ca="1">HYPERLINK("#"&amp;CELL("direccion",Tabla_471041!A283),"280")</f>
        <v>280</v>
      </c>
      <c r="X287" s="10" t="str">
        <f ca="1">HYPERLINK("#"&amp;CELL("direccion",Tabla_471031!A283),"280")</f>
        <v>280</v>
      </c>
      <c r="Y287" s="10" t="str">
        <f ca="1">HYPERLINK("#"&amp;CELL("direccion",Tabla_471032!A283),"280")</f>
        <v>280</v>
      </c>
      <c r="Z287" s="10" t="str">
        <f ca="1">HYPERLINK("#"&amp;CELL("direccion",Tabla_471059!A283),"280")</f>
        <v>280</v>
      </c>
      <c r="AA287" s="10" t="str">
        <f ca="1">HYPERLINK("#"&amp;CELL("direccion",Tabla_471071!A283),"280")</f>
        <v>280</v>
      </c>
      <c r="AB287" s="10" t="str">
        <f ca="1">HYPERLINK("#"&amp;CELL("direccion",Tabla_471062!A283),"280")</f>
        <v>280</v>
      </c>
      <c r="AC287" s="10" t="str">
        <f ca="1">HYPERLINK("#"&amp;CELL("direccion",Tabla_471074!A283),"280")</f>
        <v>280</v>
      </c>
      <c r="AD287" s="5" t="s">
        <v>213</v>
      </c>
      <c r="AE287" s="3">
        <v>46203</v>
      </c>
    </row>
    <row r="288" spans="1:31" x14ac:dyDescent="0.25">
      <c r="A288" s="5">
        <v>2026</v>
      </c>
      <c r="B288" s="3">
        <v>46113</v>
      </c>
      <c r="C288" s="3">
        <v>46203</v>
      </c>
      <c r="D288" s="5" t="s">
        <v>84</v>
      </c>
      <c r="E288" s="5">
        <v>89</v>
      </c>
      <c r="F288" s="5" t="s">
        <v>306</v>
      </c>
      <c r="G288" s="5" t="s">
        <v>306</v>
      </c>
      <c r="H288" s="5" t="s">
        <v>225</v>
      </c>
      <c r="I288" s="5" t="s">
        <v>839</v>
      </c>
      <c r="J288" s="5" t="s">
        <v>504</v>
      </c>
      <c r="K288" s="5" t="s">
        <v>728</v>
      </c>
      <c r="L288" s="5" t="s">
        <v>92</v>
      </c>
      <c r="M288" s="5">
        <v>8626</v>
      </c>
      <c r="N288" s="5" t="s">
        <v>212</v>
      </c>
      <c r="O288" s="5">
        <v>7562.73</v>
      </c>
      <c r="P288" s="5" t="s">
        <v>212</v>
      </c>
      <c r="Q288" s="10" t="str">
        <f ca="1">HYPERLINK("#"&amp;CELL("direccion",Tabla_471065!A284),"281")</f>
        <v>281</v>
      </c>
      <c r="R288" s="10" t="str">
        <f ca="1">HYPERLINK("#"&amp;CELL("direccion",Tabla_471039!A284),"281")</f>
        <v>281</v>
      </c>
      <c r="S288" s="10" t="str">
        <f ca="1">HYPERLINK("#"&amp;CELL("direccion",Tabla_471067!A284),"281")</f>
        <v>281</v>
      </c>
      <c r="T288" s="10" t="str">
        <f ca="1">HYPERLINK("#"&amp;CELL("direccion",Tabla_471023!A284),"281")</f>
        <v>281</v>
      </c>
      <c r="U288" s="10" t="str">
        <f ca="1">HYPERLINK("#"&amp;CELL("direccion",Tabla_471047!A284),"281")</f>
        <v>281</v>
      </c>
      <c r="V288" s="10" t="str">
        <f ca="1">HYPERLINK("#"&amp;CELL("direccion",Tabla_471030!A284),"281")</f>
        <v>281</v>
      </c>
      <c r="W288" s="10" t="str">
        <f ca="1">HYPERLINK("#"&amp;CELL("direccion",Tabla_471041!A284),"281")</f>
        <v>281</v>
      </c>
      <c r="X288" s="10" t="str">
        <f ca="1">HYPERLINK("#"&amp;CELL("direccion",Tabla_471031!A284),"281")</f>
        <v>281</v>
      </c>
      <c r="Y288" s="10" t="str">
        <f ca="1">HYPERLINK("#"&amp;CELL("direccion",Tabla_471032!A284),"281")</f>
        <v>281</v>
      </c>
      <c r="Z288" s="10" t="str">
        <f ca="1">HYPERLINK("#"&amp;CELL("direccion",Tabla_471059!A284),"281")</f>
        <v>281</v>
      </c>
      <c r="AA288" s="10" t="str">
        <f ca="1">HYPERLINK("#"&amp;CELL("direccion",Tabla_471071!A284),"281")</f>
        <v>281</v>
      </c>
      <c r="AB288" s="10" t="str">
        <f ca="1">HYPERLINK("#"&amp;CELL("direccion",Tabla_471062!A284),"281")</f>
        <v>281</v>
      </c>
      <c r="AC288" s="10" t="str">
        <f ca="1">HYPERLINK("#"&amp;CELL("direccion",Tabla_471074!A284),"281")</f>
        <v>281</v>
      </c>
      <c r="AD288" s="5" t="s">
        <v>213</v>
      </c>
      <c r="AE288" s="3">
        <v>46203</v>
      </c>
    </row>
    <row r="289" spans="1:31" x14ac:dyDescent="0.25">
      <c r="A289" s="5">
        <v>2026</v>
      </c>
      <c r="B289" s="3">
        <v>46113</v>
      </c>
      <c r="C289" s="3">
        <v>46203</v>
      </c>
      <c r="D289" s="5" t="s">
        <v>84</v>
      </c>
      <c r="E289" s="5">
        <v>89</v>
      </c>
      <c r="F289" s="5" t="s">
        <v>319</v>
      </c>
      <c r="G289" s="5" t="s">
        <v>319</v>
      </c>
      <c r="H289" s="5" t="s">
        <v>225</v>
      </c>
      <c r="I289" s="5" t="s">
        <v>840</v>
      </c>
      <c r="J289" s="5" t="s">
        <v>841</v>
      </c>
      <c r="K289" s="5" t="s">
        <v>510</v>
      </c>
      <c r="L289" s="5" t="s">
        <v>91</v>
      </c>
      <c r="M289" s="5">
        <v>8626</v>
      </c>
      <c r="N289" s="5" t="s">
        <v>212</v>
      </c>
      <c r="O289" s="5">
        <v>7562.73</v>
      </c>
      <c r="P289" s="5" t="s">
        <v>212</v>
      </c>
      <c r="Q289" s="10" t="str">
        <f ca="1">HYPERLINK("#"&amp;CELL("direccion",Tabla_471065!A285),"282")</f>
        <v>282</v>
      </c>
      <c r="R289" s="10" t="str">
        <f ca="1">HYPERLINK("#"&amp;CELL("direccion",Tabla_471039!A285),"282")</f>
        <v>282</v>
      </c>
      <c r="S289" s="10" t="str">
        <f ca="1">HYPERLINK("#"&amp;CELL("direccion",Tabla_471067!A285),"282")</f>
        <v>282</v>
      </c>
      <c r="T289" s="10" t="str">
        <f ca="1">HYPERLINK("#"&amp;CELL("direccion",Tabla_471023!A285),"282")</f>
        <v>282</v>
      </c>
      <c r="U289" s="10" t="str">
        <f ca="1">HYPERLINK("#"&amp;CELL("direccion",Tabla_471047!A285),"282")</f>
        <v>282</v>
      </c>
      <c r="V289" s="10" t="str">
        <f ca="1">HYPERLINK("#"&amp;CELL("direccion",Tabla_471030!A285),"282")</f>
        <v>282</v>
      </c>
      <c r="W289" s="10" t="str">
        <f ca="1">HYPERLINK("#"&amp;CELL("direccion",Tabla_471041!A285),"282")</f>
        <v>282</v>
      </c>
      <c r="X289" s="10" t="str">
        <f ca="1">HYPERLINK("#"&amp;CELL("direccion",Tabla_471031!A285),"282")</f>
        <v>282</v>
      </c>
      <c r="Y289" s="10" t="str">
        <f ca="1">HYPERLINK("#"&amp;CELL("direccion",Tabla_471032!A285),"282")</f>
        <v>282</v>
      </c>
      <c r="Z289" s="10" t="str">
        <f ca="1">HYPERLINK("#"&amp;CELL("direccion",Tabla_471059!A285),"282")</f>
        <v>282</v>
      </c>
      <c r="AA289" s="10" t="str">
        <f ca="1">HYPERLINK("#"&amp;CELL("direccion",Tabla_471071!A285),"282")</f>
        <v>282</v>
      </c>
      <c r="AB289" s="10" t="str">
        <f ca="1">HYPERLINK("#"&amp;CELL("direccion",Tabla_471062!A285),"282")</f>
        <v>282</v>
      </c>
      <c r="AC289" s="10" t="str">
        <f ca="1">HYPERLINK("#"&amp;CELL("direccion",Tabla_471074!A285),"282")</f>
        <v>282</v>
      </c>
      <c r="AD289" s="5" t="s">
        <v>213</v>
      </c>
      <c r="AE289" s="3">
        <v>46203</v>
      </c>
    </row>
    <row r="290" spans="1:31" x14ac:dyDescent="0.25">
      <c r="A290" s="5">
        <v>2026</v>
      </c>
      <c r="B290" s="3">
        <v>46113</v>
      </c>
      <c r="C290" s="3">
        <v>46203</v>
      </c>
      <c r="D290" s="5" t="s">
        <v>84</v>
      </c>
      <c r="E290" s="5">
        <v>89</v>
      </c>
      <c r="F290" s="5" t="s">
        <v>318</v>
      </c>
      <c r="G290" s="5" t="s">
        <v>318</v>
      </c>
      <c r="H290" s="5" t="s">
        <v>225</v>
      </c>
      <c r="I290" s="5" t="s">
        <v>641</v>
      </c>
      <c r="J290" s="5" t="s">
        <v>842</v>
      </c>
      <c r="K290" s="5" t="s">
        <v>751</v>
      </c>
      <c r="L290" s="5" t="s">
        <v>91</v>
      </c>
      <c r="M290" s="5">
        <v>9701</v>
      </c>
      <c r="N290" s="5" t="s">
        <v>212</v>
      </c>
      <c r="O290" s="5">
        <v>8401.5300000000007</v>
      </c>
      <c r="P290" s="5" t="s">
        <v>212</v>
      </c>
      <c r="Q290" s="10" t="str">
        <f ca="1">HYPERLINK("#"&amp;CELL("direccion",Tabla_471065!A286),"283")</f>
        <v>283</v>
      </c>
      <c r="R290" s="10" t="str">
        <f ca="1">HYPERLINK("#"&amp;CELL("direccion",Tabla_471039!A286),"283")</f>
        <v>283</v>
      </c>
      <c r="S290" s="10" t="str">
        <f ca="1">HYPERLINK("#"&amp;CELL("direccion",Tabla_471067!A286),"283")</f>
        <v>283</v>
      </c>
      <c r="T290" s="10" t="str">
        <f ca="1">HYPERLINK("#"&amp;CELL("direccion",Tabla_471023!A286),"283")</f>
        <v>283</v>
      </c>
      <c r="U290" s="10" t="str">
        <f ca="1">HYPERLINK("#"&amp;CELL("direccion",Tabla_471047!A286),"283")</f>
        <v>283</v>
      </c>
      <c r="V290" s="10" t="str">
        <f ca="1">HYPERLINK("#"&amp;CELL("direccion",Tabla_471030!A286),"283")</f>
        <v>283</v>
      </c>
      <c r="W290" s="10" t="str">
        <f ca="1">HYPERLINK("#"&amp;CELL("direccion",Tabla_471041!A286),"283")</f>
        <v>283</v>
      </c>
      <c r="X290" s="10" t="str">
        <f ca="1">HYPERLINK("#"&amp;CELL("direccion",Tabla_471031!A286),"283")</f>
        <v>283</v>
      </c>
      <c r="Y290" s="10" t="str">
        <f ca="1">HYPERLINK("#"&amp;CELL("direccion",Tabla_471032!A286),"283")</f>
        <v>283</v>
      </c>
      <c r="Z290" s="10" t="str">
        <f ca="1">HYPERLINK("#"&amp;CELL("direccion",Tabla_471059!A286),"283")</f>
        <v>283</v>
      </c>
      <c r="AA290" s="10" t="str">
        <f ca="1">HYPERLINK("#"&amp;CELL("direccion",Tabla_471071!A286),"283")</f>
        <v>283</v>
      </c>
      <c r="AB290" s="10" t="str">
        <f ca="1">HYPERLINK("#"&amp;CELL("direccion",Tabla_471062!A286),"283")</f>
        <v>283</v>
      </c>
      <c r="AC290" s="10" t="str">
        <f ca="1">HYPERLINK("#"&amp;CELL("direccion",Tabla_471074!A286),"283")</f>
        <v>283</v>
      </c>
      <c r="AD290" s="5" t="s">
        <v>213</v>
      </c>
      <c r="AE290" s="3">
        <v>46203</v>
      </c>
    </row>
    <row r="291" spans="1:31" x14ac:dyDescent="0.25">
      <c r="A291" s="5">
        <v>2026</v>
      </c>
      <c r="B291" s="3">
        <v>46113</v>
      </c>
      <c r="C291" s="3">
        <v>46203</v>
      </c>
      <c r="D291" s="5" t="s">
        <v>84</v>
      </c>
      <c r="E291" s="5">
        <v>89</v>
      </c>
      <c r="F291" s="5" t="s">
        <v>306</v>
      </c>
      <c r="G291" s="5" t="s">
        <v>306</v>
      </c>
      <c r="H291" s="5" t="s">
        <v>225</v>
      </c>
      <c r="I291" s="5" t="s">
        <v>843</v>
      </c>
      <c r="J291" s="5" t="s">
        <v>844</v>
      </c>
      <c r="K291" s="5" t="s">
        <v>743</v>
      </c>
      <c r="L291" s="5" t="s">
        <v>92</v>
      </c>
      <c r="M291" s="5">
        <v>8626</v>
      </c>
      <c r="N291" s="5" t="s">
        <v>212</v>
      </c>
      <c r="O291" s="5">
        <v>7562.73</v>
      </c>
      <c r="P291" s="5" t="s">
        <v>212</v>
      </c>
      <c r="Q291" s="10" t="str">
        <f ca="1">HYPERLINK("#"&amp;CELL("direccion",Tabla_471065!A287),"284")</f>
        <v>284</v>
      </c>
      <c r="R291" s="10" t="str">
        <f ca="1">HYPERLINK("#"&amp;CELL("direccion",Tabla_471039!A287),"284")</f>
        <v>284</v>
      </c>
      <c r="S291" s="10" t="str">
        <f ca="1">HYPERLINK("#"&amp;CELL("direccion",Tabla_471067!A287),"284")</f>
        <v>284</v>
      </c>
      <c r="T291" s="10" t="str">
        <f ca="1">HYPERLINK("#"&amp;CELL("direccion",Tabla_471023!A287),"284")</f>
        <v>284</v>
      </c>
      <c r="U291" s="10" t="str">
        <f ca="1">HYPERLINK("#"&amp;CELL("direccion",Tabla_471047!A287),"284")</f>
        <v>284</v>
      </c>
      <c r="V291" s="10" t="str">
        <f ca="1">HYPERLINK("#"&amp;CELL("direccion",Tabla_471030!A287),"284")</f>
        <v>284</v>
      </c>
      <c r="W291" s="10" t="str">
        <f ca="1">HYPERLINK("#"&amp;CELL("direccion",Tabla_471041!A287),"284")</f>
        <v>284</v>
      </c>
      <c r="X291" s="10" t="str">
        <f ca="1">HYPERLINK("#"&amp;CELL("direccion",Tabla_471031!A287),"284")</f>
        <v>284</v>
      </c>
      <c r="Y291" s="10" t="str">
        <f ca="1">HYPERLINK("#"&amp;CELL("direccion",Tabla_471032!A287),"284")</f>
        <v>284</v>
      </c>
      <c r="Z291" s="10" t="str">
        <f ca="1">HYPERLINK("#"&amp;CELL("direccion",Tabla_471059!A287),"284")</f>
        <v>284</v>
      </c>
      <c r="AA291" s="10" t="str">
        <f ca="1">HYPERLINK("#"&amp;CELL("direccion",Tabla_471071!A287),"284")</f>
        <v>284</v>
      </c>
      <c r="AB291" s="10" t="str">
        <f ca="1">HYPERLINK("#"&amp;CELL("direccion",Tabla_471062!A287),"284")</f>
        <v>284</v>
      </c>
      <c r="AC291" s="10" t="str">
        <f ca="1">HYPERLINK("#"&amp;CELL("direccion",Tabla_471074!A287),"284")</f>
        <v>284</v>
      </c>
      <c r="AD291" s="5" t="s">
        <v>213</v>
      </c>
      <c r="AE291" s="3">
        <v>46203</v>
      </c>
    </row>
    <row r="292" spans="1:31" x14ac:dyDescent="0.25">
      <c r="A292" s="5">
        <v>2026</v>
      </c>
      <c r="B292" s="3">
        <v>46113</v>
      </c>
      <c r="C292" s="3">
        <v>46203</v>
      </c>
      <c r="D292" s="5" t="s">
        <v>84</v>
      </c>
      <c r="E292" s="5">
        <v>89</v>
      </c>
      <c r="F292" s="5" t="s">
        <v>318</v>
      </c>
      <c r="G292" s="5" t="s">
        <v>318</v>
      </c>
      <c r="H292" s="5" t="s">
        <v>225</v>
      </c>
      <c r="I292" s="5" t="s">
        <v>845</v>
      </c>
      <c r="J292" s="5" t="s">
        <v>846</v>
      </c>
      <c r="K292" s="5" t="s">
        <v>503</v>
      </c>
      <c r="L292" s="5" t="s">
        <v>92</v>
      </c>
      <c r="M292" s="5">
        <v>8626</v>
      </c>
      <c r="N292" s="5" t="s">
        <v>212</v>
      </c>
      <c r="O292" s="5">
        <v>7562.73</v>
      </c>
      <c r="P292" s="5" t="s">
        <v>212</v>
      </c>
      <c r="Q292" s="10" t="str">
        <f ca="1">HYPERLINK("#"&amp;CELL("direccion",Tabla_471065!A288),"285")</f>
        <v>285</v>
      </c>
      <c r="R292" s="10" t="str">
        <f ca="1">HYPERLINK("#"&amp;CELL("direccion",Tabla_471039!A288),"285")</f>
        <v>285</v>
      </c>
      <c r="S292" s="10" t="str">
        <f ca="1">HYPERLINK("#"&amp;CELL("direccion",Tabla_471067!A288),"285")</f>
        <v>285</v>
      </c>
      <c r="T292" s="10" t="str">
        <f ca="1">HYPERLINK("#"&amp;CELL("direccion",Tabla_471023!A288),"285")</f>
        <v>285</v>
      </c>
      <c r="U292" s="10" t="str">
        <f ca="1">HYPERLINK("#"&amp;CELL("direccion",Tabla_471047!A288),"285")</f>
        <v>285</v>
      </c>
      <c r="V292" s="10" t="str">
        <f ca="1">HYPERLINK("#"&amp;CELL("direccion",Tabla_471030!A288),"285")</f>
        <v>285</v>
      </c>
      <c r="W292" s="10" t="str">
        <f ca="1">HYPERLINK("#"&amp;CELL("direccion",Tabla_471041!A288),"285")</f>
        <v>285</v>
      </c>
      <c r="X292" s="10" t="str">
        <f ca="1">HYPERLINK("#"&amp;CELL("direccion",Tabla_471031!A288),"285")</f>
        <v>285</v>
      </c>
      <c r="Y292" s="10" t="str">
        <f ca="1">HYPERLINK("#"&amp;CELL("direccion",Tabla_471032!A288),"285")</f>
        <v>285</v>
      </c>
      <c r="Z292" s="10" t="str">
        <f ca="1">HYPERLINK("#"&amp;CELL("direccion",Tabla_471059!A288),"285")</f>
        <v>285</v>
      </c>
      <c r="AA292" s="10" t="str">
        <f ca="1">HYPERLINK("#"&amp;CELL("direccion",Tabla_471071!A288),"285")</f>
        <v>285</v>
      </c>
      <c r="AB292" s="10" t="str">
        <f ca="1">HYPERLINK("#"&amp;CELL("direccion",Tabla_471062!A288),"285")</f>
        <v>285</v>
      </c>
      <c r="AC292" s="10" t="str">
        <f ca="1">HYPERLINK("#"&amp;CELL("direccion",Tabla_471074!A288),"285")</f>
        <v>285</v>
      </c>
      <c r="AD292" s="5" t="s">
        <v>213</v>
      </c>
      <c r="AE292" s="3">
        <v>46203</v>
      </c>
    </row>
    <row r="293" spans="1:31" x14ac:dyDescent="0.25">
      <c r="A293" s="5">
        <v>2026</v>
      </c>
      <c r="B293" s="3">
        <v>46113</v>
      </c>
      <c r="C293" s="3">
        <v>46203</v>
      </c>
      <c r="D293" s="5" t="s">
        <v>84</v>
      </c>
      <c r="E293" s="5">
        <v>89</v>
      </c>
      <c r="F293" s="5" t="s">
        <v>318</v>
      </c>
      <c r="G293" s="5" t="s">
        <v>318</v>
      </c>
      <c r="H293" s="5" t="s">
        <v>225</v>
      </c>
      <c r="I293" s="5" t="s">
        <v>847</v>
      </c>
      <c r="J293" s="5" t="s">
        <v>503</v>
      </c>
      <c r="K293" s="5" t="s">
        <v>848</v>
      </c>
      <c r="L293" s="5" t="s">
        <v>92</v>
      </c>
      <c r="M293" s="5">
        <v>8626</v>
      </c>
      <c r="N293" s="5" t="s">
        <v>212</v>
      </c>
      <c r="O293" s="5">
        <v>7562.73</v>
      </c>
      <c r="P293" s="5" t="s">
        <v>212</v>
      </c>
      <c r="Q293" s="10" t="str">
        <f ca="1">HYPERLINK("#"&amp;CELL("direccion",Tabla_471065!A289),"286")</f>
        <v>286</v>
      </c>
      <c r="R293" s="10" t="str">
        <f ca="1">HYPERLINK("#"&amp;CELL("direccion",Tabla_471039!A289),"286")</f>
        <v>286</v>
      </c>
      <c r="S293" s="10" t="str">
        <f ca="1">HYPERLINK("#"&amp;CELL("direccion",Tabla_471067!A289),"286")</f>
        <v>286</v>
      </c>
      <c r="T293" s="10" t="str">
        <f ca="1">HYPERLINK("#"&amp;CELL("direccion",Tabla_471023!A289),"286")</f>
        <v>286</v>
      </c>
      <c r="U293" s="10" t="str">
        <f ca="1">HYPERLINK("#"&amp;CELL("direccion",Tabla_471047!A289),"286")</f>
        <v>286</v>
      </c>
      <c r="V293" s="10" t="str">
        <f ca="1">HYPERLINK("#"&amp;CELL("direccion",Tabla_471030!A289),"286")</f>
        <v>286</v>
      </c>
      <c r="W293" s="10" t="str">
        <f ca="1">HYPERLINK("#"&amp;CELL("direccion",Tabla_471041!A289),"286")</f>
        <v>286</v>
      </c>
      <c r="X293" s="10" t="str">
        <f ca="1">HYPERLINK("#"&amp;CELL("direccion",Tabla_471031!A289),"286")</f>
        <v>286</v>
      </c>
      <c r="Y293" s="10" t="str">
        <f ca="1">HYPERLINK("#"&amp;CELL("direccion",Tabla_471032!A289),"286")</f>
        <v>286</v>
      </c>
      <c r="Z293" s="10" t="str">
        <f ca="1">HYPERLINK("#"&amp;CELL("direccion",Tabla_471059!A289),"286")</f>
        <v>286</v>
      </c>
      <c r="AA293" s="10" t="str">
        <f ca="1">HYPERLINK("#"&amp;CELL("direccion",Tabla_471071!A289),"286")</f>
        <v>286</v>
      </c>
      <c r="AB293" s="10" t="str">
        <f ca="1">HYPERLINK("#"&amp;CELL("direccion",Tabla_471062!A289),"286")</f>
        <v>286</v>
      </c>
      <c r="AC293" s="10" t="str">
        <f ca="1">HYPERLINK("#"&amp;CELL("direccion",Tabla_471074!A289),"286")</f>
        <v>286</v>
      </c>
      <c r="AD293" s="5" t="s">
        <v>213</v>
      </c>
      <c r="AE293" s="3">
        <v>46203</v>
      </c>
    </row>
    <row r="294" spans="1:31" x14ac:dyDescent="0.25">
      <c r="A294" s="5">
        <v>2026</v>
      </c>
      <c r="B294" s="3">
        <v>46113</v>
      </c>
      <c r="C294" s="3">
        <v>46203</v>
      </c>
      <c r="D294" s="5" t="s">
        <v>84</v>
      </c>
      <c r="E294" s="5">
        <v>89</v>
      </c>
      <c r="F294" s="5" t="s">
        <v>318</v>
      </c>
      <c r="G294" s="5" t="s">
        <v>318</v>
      </c>
      <c r="H294" s="5" t="s">
        <v>225</v>
      </c>
      <c r="I294" s="5" t="s">
        <v>849</v>
      </c>
      <c r="J294" s="5" t="s">
        <v>503</v>
      </c>
      <c r="K294" s="5" t="s">
        <v>721</v>
      </c>
      <c r="L294" s="5" t="s">
        <v>92</v>
      </c>
      <c r="M294" s="5">
        <v>8626</v>
      </c>
      <c r="N294" s="5" t="s">
        <v>212</v>
      </c>
      <c r="O294" s="5">
        <v>7562.73</v>
      </c>
      <c r="P294" s="5" t="s">
        <v>212</v>
      </c>
      <c r="Q294" s="10" t="str">
        <f ca="1">HYPERLINK("#"&amp;CELL("direccion",Tabla_471065!A290),"287")</f>
        <v>287</v>
      </c>
      <c r="R294" s="10" t="str">
        <f ca="1">HYPERLINK("#"&amp;CELL("direccion",Tabla_471039!A290),"287")</f>
        <v>287</v>
      </c>
      <c r="S294" s="10" t="str">
        <f ca="1">HYPERLINK("#"&amp;CELL("direccion",Tabla_471067!A290),"287")</f>
        <v>287</v>
      </c>
      <c r="T294" s="10" t="str">
        <f ca="1">HYPERLINK("#"&amp;CELL("direccion",Tabla_471023!A290),"287")</f>
        <v>287</v>
      </c>
      <c r="U294" s="10" t="str">
        <f ca="1">HYPERLINK("#"&amp;CELL("direccion",Tabla_471047!A290),"287")</f>
        <v>287</v>
      </c>
      <c r="V294" s="10" t="str">
        <f ca="1">HYPERLINK("#"&amp;CELL("direccion",Tabla_471030!A290),"287")</f>
        <v>287</v>
      </c>
      <c r="W294" s="10" t="str">
        <f ca="1">HYPERLINK("#"&amp;CELL("direccion",Tabla_471041!A290),"287")</f>
        <v>287</v>
      </c>
      <c r="X294" s="10" t="str">
        <f ca="1">HYPERLINK("#"&amp;CELL("direccion",Tabla_471031!A290),"287")</f>
        <v>287</v>
      </c>
      <c r="Y294" s="10" t="str">
        <f ca="1">HYPERLINK("#"&amp;CELL("direccion",Tabla_471032!A290),"287")</f>
        <v>287</v>
      </c>
      <c r="Z294" s="10" t="str">
        <f ca="1">HYPERLINK("#"&amp;CELL("direccion",Tabla_471059!A290),"287")</f>
        <v>287</v>
      </c>
      <c r="AA294" s="10" t="str">
        <f ca="1">HYPERLINK("#"&amp;CELL("direccion",Tabla_471071!A290),"287")</f>
        <v>287</v>
      </c>
      <c r="AB294" s="10" t="str">
        <f ca="1">HYPERLINK("#"&amp;CELL("direccion",Tabla_471062!A290),"287")</f>
        <v>287</v>
      </c>
      <c r="AC294" s="10" t="str">
        <f ca="1">HYPERLINK("#"&amp;CELL("direccion",Tabla_471074!A290),"287")</f>
        <v>287</v>
      </c>
      <c r="AD294" s="5" t="s">
        <v>213</v>
      </c>
      <c r="AE294" s="3">
        <v>46203</v>
      </c>
    </row>
    <row r="295" spans="1:31" x14ac:dyDescent="0.25">
      <c r="A295" s="5">
        <v>2026</v>
      </c>
      <c r="B295" s="3">
        <v>46113</v>
      </c>
      <c r="C295" s="3">
        <v>46203</v>
      </c>
      <c r="D295" s="5" t="s">
        <v>84</v>
      </c>
      <c r="E295" s="5">
        <v>89</v>
      </c>
      <c r="F295" s="5" t="s">
        <v>320</v>
      </c>
      <c r="G295" s="5" t="s">
        <v>320</v>
      </c>
      <c r="H295" s="5" t="s">
        <v>225</v>
      </c>
      <c r="I295" s="5" t="s">
        <v>850</v>
      </c>
      <c r="J295" s="5" t="s">
        <v>851</v>
      </c>
      <c r="K295" s="5" t="s">
        <v>852</v>
      </c>
      <c r="L295" s="5" t="s">
        <v>92</v>
      </c>
      <c r="M295" s="5">
        <v>9701</v>
      </c>
      <c r="N295" s="5" t="s">
        <v>212</v>
      </c>
      <c r="O295" s="5">
        <v>8401.5300000000007</v>
      </c>
      <c r="P295" s="5" t="s">
        <v>212</v>
      </c>
      <c r="Q295" s="10" t="str">
        <f ca="1">HYPERLINK("#"&amp;CELL("direccion",Tabla_471065!A291),"288")</f>
        <v>288</v>
      </c>
      <c r="R295" s="10" t="str">
        <f ca="1">HYPERLINK("#"&amp;CELL("direccion",Tabla_471039!A291),"288")</f>
        <v>288</v>
      </c>
      <c r="S295" s="10" t="str">
        <f ca="1">HYPERLINK("#"&amp;CELL("direccion",Tabla_471067!A291),"288")</f>
        <v>288</v>
      </c>
      <c r="T295" s="10" t="str">
        <f ca="1">HYPERLINK("#"&amp;CELL("direccion",Tabla_471023!A291),"288")</f>
        <v>288</v>
      </c>
      <c r="U295" s="10" t="str">
        <f ca="1">HYPERLINK("#"&amp;CELL("direccion",Tabla_471047!A291),"288")</f>
        <v>288</v>
      </c>
      <c r="V295" s="10" t="str">
        <f ca="1">HYPERLINK("#"&amp;CELL("direccion",Tabla_471030!A291),"288")</f>
        <v>288</v>
      </c>
      <c r="W295" s="10" t="str">
        <f ca="1">HYPERLINK("#"&amp;CELL("direccion",Tabla_471041!A291),"288")</f>
        <v>288</v>
      </c>
      <c r="X295" s="10" t="str">
        <f ca="1">HYPERLINK("#"&amp;CELL("direccion",Tabla_471031!A291),"288")</f>
        <v>288</v>
      </c>
      <c r="Y295" s="10" t="str">
        <f ca="1">HYPERLINK("#"&amp;CELL("direccion",Tabla_471032!A291),"288")</f>
        <v>288</v>
      </c>
      <c r="Z295" s="10" t="str">
        <f ca="1">HYPERLINK("#"&amp;CELL("direccion",Tabla_471059!A291),"288")</f>
        <v>288</v>
      </c>
      <c r="AA295" s="10" t="str">
        <f ca="1">HYPERLINK("#"&amp;CELL("direccion",Tabla_471071!A291),"288")</f>
        <v>288</v>
      </c>
      <c r="AB295" s="10" t="str">
        <f ca="1">HYPERLINK("#"&amp;CELL("direccion",Tabla_471062!A291),"288")</f>
        <v>288</v>
      </c>
      <c r="AC295" s="10" t="str">
        <f ca="1">HYPERLINK("#"&amp;CELL("direccion",Tabla_471074!A291),"288")</f>
        <v>288</v>
      </c>
      <c r="AD295" s="5" t="s">
        <v>213</v>
      </c>
      <c r="AE295" s="3">
        <v>46203</v>
      </c>
    </row>
    <row r="296" spans="1:31" x14ac:dyDescent="0.25">
      <c r="A296" s="5">
        <v>2026</v>
      </c>
      <c r="B296" s="3">
        <v>46113</v>
      </c>
      <c r="C296" s="3">
        <v>46203</v>
      </c>
      <c r="D296" s="5" t="s">
        <v>84</v>
      </c>
      <c r="E296" s="5">
        <v>89</v>
      </c>
      <c r="F296" s="5" t="s">
        <v>306</v>
      </c>
      <c r="G296" s="5" t="s">
        <v>306</v>
      </c>
      <c r="H296" s="5" t="s">
        <v>225</v>
      </c>
      <c r="I296" s="5" t="s">
        <v>759</v>
      </c>
      <c r="J296" s="5" t="s">
        <v>853</v>
      </c>
      <c r="K296" s="5" t="s">
        <v>853</v>
      </c>
      <c r="L296" s="5" t="s">
        <v>91</v>
      </c>
      <c r="M296" s="5">
        <v>8626</v>
      </c>
      <c r="N296" s="5" t="s">
        <v>212</v>
      </c>
      <c r="O296" s="5">
        <v>7562.73</v>
      </c>
      <c r="P296" s="5" t="s">
        <v>212</v>
      </c>
      <c r="Q296" s="10" t="str">
        <f ca="1">HYPERLINK("#"&amp;CELL("direccion",Tabla_471065!A292),"289")</f>
        <v>289</v>
      </c>
      <c r="R296" s="10" t="str">
        <f ca="1">HYPERLINK("#"&amp;CELL("direccion",Tabla_471039!A292),"289")</f>
        <v>289</v>
      </c>
      <c r="S296" s="10" t="str">
        <f ca="1">HYPERLINK("#"&amp;CELL("direccion",Tabla_471067!A292),"289")</f>
        <v>289</v>
      </c>
      <c r="T296" s="10" t="str">
        <f ca="1">HYPERLINK("#"&amp;CELL("direccion",Tabla_471023!A292),"289")</f>
        <v>289</v>
      </c>
      <c r="U296" s="10" t="str">
        <f ca="1">HYPERLINK("#"&amp;CELL("direccion",Tabla_471047!A292),"289")</f>
        <v>289</v>
      </c>
      <c r="V296" s="10" t="str">
        <f ca="1">HYPERLINK("#"&amp;CELL("direccion",Tabla_471030!A292),"289")</f>
        <v>289</v>
      </c>
      <c r="W296" s="10" t="str">
        <f ca="1">HYPERLINK("#"&amp;CELL("direccion",Tabla_471041!A292),"289")</f>
        <v>289</v>
      </c>
      <c r="X296" s="10" t="str">
        <f ca="1">HYPERLINK("#"&amp;CELL("direccion",Tabla_471031!A292),"289")</f>
        <v>289</v>
      </c>
      <c r="Y296" s="10" t="str">
        <f ca="1">HYPERLINK("#"&amp;CELL("direccion",Tabla_471032!A292),"289")</f>
        <v>289</v>
      </c>
      <c r="Z296" s="10" t="str">
        <f ca="1">HYPERLINK("#"&amp;CELL("direccion",Tabla_471059!A292),"289")</f>
        <v>289</v>
      </c>
      <c r="AA296" s="10" t="str">
        <f ca="1">HYPERLINK("#"&amp;CELL("direccion",Tabla_471071!A292),"289")</f>
        <v>289</v>
      </c>
      <c r="AB296" s="10" t="str">
        <f ca="1">HYPERLINK("#"&amp;CELL("direccion",Tabla_471062!A292),"289")</f>
        <v>289</v>
      </c>
      <c r="AC296" s="10" t="str">
        <f ca="1">HYPERLINK("#"&amp;CELL("direccion",Tabla_471074!A292),"289")</f>
        <v>289</v>
      </c>
      <c r="AD296" s="5" t="s">
        <v>213</v>
      </c>
      <c r="AE296" s="3">
        <v>46203</v>
      </c>
    </row>
    <row r="297" spans="1:31" x14ac:dyDescent="0.25">
      <c r="A297" s="5">
        <v>2026</v>
      </c>
      <c r="B297" s="3">
        <v>46113</v>
      </c>
      <c r="C297" s="3">
        <v>46203</v>
      </c>
      <c r="D297" s="5" t="s">
        <v>84</v>
      </c>
      <c r="E297" s="5">
        <v>89</v>
      </c>
      <c r="F297" s="5" t="s">
        <v>319</v>
      </c>
      <c r="G297" s="5" t="s">
        <v>319</v>
      </c>
      <c r="H297" s="5" t="s">
        <v>225</v>
      </c>
      <c r="I297" s="5" t="s">
        <v>854</v>
      </c>
      <c r="J297" s="5" t="s">
        <v>342</v>
      </c>
      <c r="K297" s="5" t="s">
        <v>343</v>
      </c>
      <c r="L297" s="5" t="s">
        <v>92</v>
      </c>
      <c r="M297" s="5">
        <v>9701</v>
      </c>
      <c r="N297" s="5" t="s">
        <v>212</v>
      </c>
      <c r="O297" s="5">
        <v>8401.5300000000007</v>
      </c>
      <c r="P297" s="5" t="s">
        <v>212</v>
      </c>
      <c r="Q297" s="10" t="str">
        <f ca="1">HYPERLINK("#"&amp;CELL("direccion",Tabla_471065!A293),"290")</f>
        <v>290</v>
      </c>
      <c r="R297" s="10" t="str">
        <f ca="1">HYPERLINK("#"&amp;CELL("direccion",Tabla_471039!A293),"290")</f>
        <v>290</v>
      </c>
      <c r="S297" s="10" t="str">
        <f ca="1">HYPERLINK("#"&amp;CELL("direccion",Tabla_471067!A293),"290")</f>
        <v>290</v>
      </c>
      <c r="T297" s="10" t="str">
        <f ca="1">HYPERLINK("#"&amp;CELL("direccion",Tabla_471023!A293),"290")</f>
        <v>290</v>
      </c>
      <c r="U297" s="10" t="str">
        <f ca="1">HYPERLINK("#"&amp;CELL("direccion",Tabla_471047!A293),"290")</f>
        <v>290</v>
      </c>
      <c r="V297" s="10" t="str">
        <f ca="1">HYPERLINK("#"&amp;CELL("direccion",Tabla_471030!A293),"290")</f>
        <v>290</v>
      </c>
      <c r="W297" s="10" t="str">
        <f ca="1">HYPERLINK("#"&amp;CELL("direccion",Tabla_471041!A293),"290")</f>
        <v>290</v>
      </c>
      <c r="X297" s="10" t="str">
        <f ca="1">HYPERLINK("#"&amp;CELL("direccion",Tabla_471031!A293),"290")</f>
        <v>290</v>
      </c>
      <c r="Y297" s="10" t="str">
        <f ca="1">HYPERLINK("#"&amp;CELL("direccion",Tabla_471032!A293),"290")</f>
        <v>290</v>
      </c>
      <c r="Z297" s="10" t="str">
        <f ca="1">HYPERLINK("#"&amp;CELL("direccion",Tabla_471059!A293),"290")</f>
        <v>290</v>
      </c>
      <c r="AA297" s="10" t="str">
        <f ca="1">HYPERLINK("#"&amp;CELL("direccion",Tabla_471071!A293),"290")</f>
        <v>290</v>
      </c>
      <c r="AB297" s="10" t="str">
        <f ca="1">HYPERLINK("#"&amp;CELL("direccion",Tabla_471062!A293),"290")</f>
        <v>290</v>
      </c>
      <c r="AC297" s="10" t="str">
        <f ca="1">HYPERLINK("#"&amp;CELL("direccion",Tabla_471074!A293),"290")</f>
        <v>290</v>
      </c>
      <c r="AD297" s="5" t="s">
        <v>213</v>
      </c>
      <c r="AE297" s="3">
        <v>46203</v>
      </c>
    </row>
    <row r="298" spans="1:31" x14ac:dyDescent="0.25">
      <c r="A298" s="5">
        <v>2026</v>
      </c>
      <c r="B298" s="3">
        <v>46113</v>
      </c>
      <c r="C298" s="3">
        <v>46203</v>
      </c>
      <c r="D298" s="5" t="s">
        <v>84</v>
      </c>
      <c r="E298" s="5">
        <v>89</v>
      </c>
      <c r="F298" s="5" t="s">
        <v>296</v>
      </c>
      <c r="G298" s="5" t="s">
        <v>296</v>
      </c>
      <c r="H298" s="5" t="s">
        <v>225</v>
      </c>
      <c r="I298" s="5" t="s">
        <v>855</v>
      </c>
      <c r="J298" s="5" t="s">
        <v>340</v>
      </c>
      <c r="K298" s="5" t="s">
        <v>487</v>
      </c>
      <c r="L298" s="5" t="s">
        <v>92</v>
      </c>
      <c r="M298" s="5">
        <v>8626</v>
      </c>
      <c r="N298" s="5" t="s">
        <v>212</v>
      </c>
      <c r="O298" s="5">
        <v>7562.73</v>
      </c>
      <c r="P298" s="5" t="s">
        <v>212</v>
      </c>
      <c r="Q298" s="10" t="str">
        <f ca="1">HYPERLINK("#"&amp;CELL("direccion",Tabla_471065!A294),"291")</f>
        <v>291</v>
      </c>
      <c r="R298" s="10" t="str">
        <f ca="1">HYPERLINK("#"&amp;CELL("direccion",Tabla_471039!A294),"291")</f>
        <v>291</v>
      </c>
      <c r="S298" s="10" t="str">
        <f ca="1">HYPERLINK("#"&amp;CELL("direccion",Tabla_471067!A294),"291")</f>
        <v>291</v>
      </c>
      <c r="T298" s="10" t="str">
        <f ca="1">HYPERLINK("#"&amp;CELL("direccion",Tabla_471023!A294),"291")</f>
        <v>291</v>
      </c>
      <c r="U298" s="10" t="str">
        <f ca="1">HYPERLINK("#"&amp;CELL("direccion",Tabla_471047!A294),"291")</f>
        <v>291</v>
      </c>
      <c r="V298" s="10" t="str">
        <f ca="1">HYPERLINK("#"&amp;CELL("direccion",Tabla_471030!A294),"291")</f>
        <v>291</v>
      </c>
      <c r="W298" s="10" t="str">
        <f ca="1">HYPERLINK("#"&amp;CELL("direccion",Tabla_471041!A294),"291")</f>
        <v>291</v>
      </c>
      <c r="X298" s="10" t="str">
        <f ca="1">HYPERLINK("#"&amp;CELL("direccion",Tabla_471031!A294),"291")</f>
        <v>291</v>
      </c>
      <c r="Y298" s="10" t="str">
        <f ca="1">HYPERLINK("#"&amp;CELL("direccion",Tabla_471032!A294),"291")</f>
        <v>291</v>
      </c>
      <c r="Z298" s="10" t="str">
        <f ca="1">HYPERLINK("#"&amp;CELL("direccion",Tabla_471059!A294),"291")</f>
        <v>291</v>
      </c>
      <c r="AA298" s="10" t="str">
        <f ca="1">HYPERLINK("#"&amp;CELL("direccion",Tabla_471071!A294),"291")</f>
        <v>291</v>
      </c>
      <c r="AB298" s="10" t="str">
        <f ca="1">HYPERLINK("#"&amp;CELL("direccion",Tabla_471062!A294),"291")</f>
        <v>291</v>
      </c>
      <c r="AC298" s="10" t="str">
        <f ca="1">HYPERLINK("#"&amp;CELL("direccion",Tabla_471074!A294),"291")</f>
        <v>291</v>
      </c>
      <c r="AD298" s="5" t="s">
        <v>213</v>
      </c>
      <c r="AE298" s="3">
        <v>46203</v>
      </c>
    </row>
    <row r="299" spans="1:31" x14ac:dyDescent="0.25">
      <c r="A299" s="5">
        <v>2026</v>
      </c>
      <c r="B299" s="3">
        <v>46113</v>
      </c>
      <c r="C299" s="3">
        <v>46203</v>
      </c>
      <c r="D299" s="5" t="s">
        <v>84</v>
      </c>
      <c r="E299" s="5">
        <v>89</v>
      </c>
      <c r="F299" s="5" t="s">
        <v>306</v>
      </c>
      <c r="G299" s="5" t="s">
        <v>306</v>
      </c>
      <c r="H299" s="5" t="s">
        <v>225</v>
      </c>
      <c r="I299" s="5" t="s">
        <v>799</v>
      </c>
      <c r="J299" s="5" t="s">
        <v>340</v>
      </c>
      <c r="K299" s="5" t="s">
        <v>504</v>
      </c>
      <c r="L299" s="5" t="s">
        <v>92</v>
      </c>
      <c r="M299" s="5">
        <v>9701</v>
      </c>
      <c r="N299" s="5" t="s">
        <v>212</v>
      </c>
      <c r="O299" s="5">
        <v>8401.5300000000007</v>
      </c>
      <c r="P299" s="5" t="s">
        <v>212</v>
      </c>
      <c r="Q299" s="10" t="str">
        <f ca="1">HYPERLINK("#"&amp;CELL("direccion",Tabla_471065!A295),"292")</f>
        <v>292</v>
      </c>
      <c r="R299" s="10" t="str">
        <f ca="1">HYPERLINK("#"&amp;CELL("direccion",Tabla_471039!A295),"292")</f>
        <v>292</v>
      </c>
      <c r="S299" s="10" t="str">
        <f ca="1">HYPERLINK("#"&amp;CELL("direccion",Tabla_471067!A295),"292")</f>
        <v>292</v>
      </c>
      <c r="T299" s="10" t="str">
        <f ca="1">HYPERLINK("#"&amp;CELL("direccion",Tabla_471023!A295),"292")</f>
        <v>292</v>
      </c>
      <c r="U299" s="10" t="str">
        <f ca="1">HYPERLINK("#"&amp;CELL("direccion",Tabla_471047!A295),"292")</f>
        <v>292</v>
      </c>
      <c r="V299" s="10" t="str">
        <f ca="1">HYPERLINK("#"&amp;CELL("direccion",Tabla_471030!A295),"292")</f>
        <v>292</v>
      </c>
      <c r="W299" s="10" t="str">
        <f ca="1">HYPERLINK("#"&amp;CELL("direccion",Tabla_471041!A295),"292")</f>
        <v>292</v>
      </c>
      <c r="X299" s="10" t="str">
        <f ca="1">HYPERLINK("#"&amp;CELL("direccion",Tabla_471031!A295),"292")</f>
        <v>292</v>
      </c>
      <c r="Y299" s="10" t="str">
        <f ca="1">HYPERLINK("#"&amp;CELL("direccion",Tabla_471032!A295),"292")</f>
        <v>292</v>
      </c>
      <c r="Z299" s="10" t="str">
        <f ca="1">HYPERLINK("#"&amp;CELL("direccion",Tabla_471059!A295),"292")</f>
        <v>292</v>
      </c>
      <c r="AA299" s="10" t="str">
        <f ca="1">HYPERLINK("#"&amp;CELL("direccion",Tabla_471071!A295),"292")</f>
        <v>292</v>
      </c>
      <c r="AB299" s="10" t="str">
        <f ca="1">HYPERLINK("#"&amp;CELL("direccion",Tabla_471062!A295),"292")</f>
        <v>292</v>
      </c>
      <c r="AC299" s="10" t="str">
        <f ca="1">HYPERLINK("#"&amp;CELL("direccion",Tabla_471074!A295),"292")</f>
        <v>292</v>
      </c>
      <c r="AD299" s="5" t="s">
        <v>213</v>
      </c>
      <c r="AE299" s="3">
        <v>46203</v>
      </c>
    </row>
    <row r="300" spans="1:31" x14ac:dyDescent="0.25">
      <c r="A300" s="5">
        <v>2026</v>
      </c>
      <c r="B300" s="3">
        <v>46113</v>
      </c>
      <c r="C300" s="3">
        <v>46203</v>
      </c>
      <c r="D300" s="5" t="s">
        <v>84</v>
      </c>
      <c r="E300" s="5">
        <v>89</v>
      </c>
      <c r="F300" s="5" t="s">
        <v>323</v>
      </c>
      <c r="G300" s="5" t="s">
        <v>323</v>
      </c>
      <c r="H300" s="5" t="s">
        <v>225</v>
      </c>
      <c r="I300" s="5" t="s">
        <v>856</v>
      </c>
      <c r="J300" s="5" t="s">
        <v>857</v>
      </c>
      <c r="K300" s="5" t="s">
        <v>575</v>
      </c>
      <c r="L300" s="5" t="s">
        <v>91</v>
      </c>
      <c r="M300" s="5">
        <v>9701</v>
      </c>
      <c r="N300" s="5" t="s">
        <v>212</v>
      </c>
      <c r="O300" s="5">
        <v>8401.5300000000007</v>
      </c>
      <c r="P300" s="5" t="s">
        <v>212</v>
      </c>
      <c r="Q300" s="10" t="str">
        <f ca="1">HYPERLINK("#"&amp;CELL("direccion",Tabla_471065!A296),"293")</f>
        <v>293</v>
      </c>
      <c r="R300" s="10" t="str">
        <f ca="1">HYPERLINK("#"&amp;CELL("direccion",Tabla_471039!A296),"293")</f>
        <v>293</v>
      </c>
      <c r="S300" s="10" t="str">
        <f ca="1">HYPERLINK("#"&amp;CELL("direccion",Tabla_471067!A296),"293")</f>
        <v>293</v>
      </c>
      <c r="T300" s="10" t="str">
        <f ca="1">HYPERLINK("#"&amp;CELL("direccion",Tabla_471023!A296),"293")</f>
        <v>293</v>
      </c>
      <c r="U300" s="10" t="str">
        <f ca="1">HYPERLINK("#"&amp;CELL("direccion",Tabla_471047!A296),"293")</f>
        <v>293</v>
      </c>
      <c r="V300" s="10" t="str">
        <f ca="1">HYPERLINK("#"&amp;CELL("direccion",Tabla_471030!A296),"293")</f>
        <v>293</v>
      </c>
      <c r="W300" s="10" t="str">
        <f ca="1">HYPERLINK("#"&amp;CELL("direccion",Tabla_471041!A296),"293")</f>
        <v>293</v>
      </c>
      <c r="X300" s="10" t="str">
        <f ca="1">HYPERLINK("#"&amp;CELL("direccion",Tabla_471031!A296),"293")</f>
        <v>293</v>
      </c>
      <c r="Y300" s="10" t="str">
        <f ca="1">HYPERLINK("#"&amp;CELL("direccion",Tabla_471032!A296),"293")</f>
        <v>293</v>
      </c>
      <c r="Z300" s="10" t="str">
        <f ca="1">HYPERLINK("#"&amp;CELL("direccion",Tabla_471059!A296),"293")</f>
        <v>293</v>
      </c>
      <c r="AA300" s="10" t="str">
        <f ca="1">HYPERLINK("#"&amp;CELL("direccion",Tabla_471071!A296),"293")</f>
        <v>293</v>
      </c>
      <c r="AB300" s="10" t="str">
        <f ca="1">HYPERLINK("#"&amp;CELL("direccion",Tabla_471062!A296),"293")</f>
        <v>293</v>
      </c>
      <c r="AC300" s="10" t="str">
        <f ca="1">HYPERLINK("#"&amp;CELL("direccion",Tabla_471074!A296),"293")</f>
        <v>293</v>
      </c>
      <c r="AD300" s="5" t="s">
        <v>213</v>
      </c>
      <c r="AE300" s="3">
        <v>46203</v>
      </c>
    </row>
    <row r="301" spans="1:31" x14ac:dyDescent="0.25">
      <c r="A301" s="5">
        <v>2026</v>
      </c>
      <c r="B301" s="3">
        <v>46113</v>
      </c>
      <c r="C301" s="3">
        <v>46203</v>
      </c>
      <c r="D301" s="5" t="s">
        <v>84</v>
      </c>
      <c r="E301" s="5">
        <v>89</v>
      </c>
      <c r="F301" s="5" t="s">
        <v>318</v>
      </c>
      <c r="G301" s="5" t="s">
        <v>318</v>
      </c>
      <c r="H301" s="5" t="s">
        <v>225</v>
      </c>
      <c r="I301" s="5" t="s">
        <v>585</v>
      </c>
      <c r="J301" s="5" t="s">
        <v>858</v>
      </c>
      <c r="K301" s="5" t="s">
        <v>387</v>
      </c>
      <c r="L301" s="5" t="s">
        <v>92</v>
      </c>
      <c r="M301" s="5">
        <v>9701</v>
      </c>
      <c r="N301" s="5" t="s">
        <v>212</v>
      </c>
      <c r="O301" s="5">
        <v>8401.5300000000007</v>
      </c>
      <c r="P301" s="5" t="s">
        <v>212</v>
      </c>
      <c r="Q301" s="10" t="str">
        <f ca="1">HYPERLINK("#"&amp;CELL("direccion",Tabla_471065!A297),"294")</f>
        <v>294</v>
      </c>
      <c r="R301" s="10" t="str">
        <f ca="1">HYPERLINK("#"&amp;CELL("direccion",Tabla_471039!A297),"294")</f>
        <v>294</v>
      </c>
      <c r="S301" s="10" t="str">
        <f ca="1">HYPERLINK("#"&amp;CELL("direccion",Tabla_471067!A297),"294")</f>
        <v>294</v>
      </c>
      <c r="T301" s="10" t="str">
        <f ca="1">HYPERLINK("#"&amp;CELL("direccion",Tabla_471023!A297),"294")</f>
        <v>294</v>
      </c>
      <c r="U301" s="10" t="str">
        <f ca="1">HYPERLINK("#"&amp;CELL("direccion",Tabla_471047!A297),"294")</f>
        <v>294</v>
      </c>
      <c r="V301" s="10" t="str">
        <f ca="1">HYPERLINK("#"&amp;CELL("direccion",Tabla_471030!A297),"294")</f>
        <v>294</v>
      </c>
      <c r="W301" s="10" t="str">
        <f ca="1">HYPERLINK("#"&amp;CELL("direccion",Tabla_471041!A297),"294")</f>
        <v>294</v>
      </c>
      <c r="X301" s="10" t="str">
        <f ca="1">HYPERLINK("#"&amp;CELL("direccion",Tabla_471031!A297),"294")</f>
        <v>294</v>
      </c>
      <c r="Y301" s="10" t="str">
        <f ca="1">HYPERLINK("#"&amp;CELL("direccion",Tabla_471032!A297),"294")</f>
        <v>294</v>
      </c>
      <c r="Z301" s="10" t="str">
        <f ca="1">HYPERLINK("#"&amp;CELL("direccion",Tabla_471059!A297),"294")</f>
        <v>294</v>
      </c>
      <c r="AA301" s="10" t="str">
        <f ca="1">HYPERLINK("#"&amp;CELL("direccion",Tabla_471071!A297),"294")</f>
        <v>294</v>
      </c>
      <c r="AB301" s="10" t="str">
        <f ca="1">HYPERLINK("#"&amp;CELL("direccion",Tabla_471062!A297),"294")</f>
        <v>294</v>
      </c>
      <c r="AC301" s="10" t="str">
        <f ca="1">HYPERLINK("#"&amp;CELL("direccion",Tabla_471074!A297),"294")</f>
        <v>294</v>
      </c>
      <c r="AD301" s="5" t="s">
        <v>213</v>
      </c>
      <c r="AE301" s="3">
        <v>46203</v>
      </c>
    </row>
    <row r="302" spans="1:31" x14ac:dyDescent="0.25">
      <c r="A302" s="5">
        <v>2026</v>
      </c>
      <c r="B302" s="3">
        <v>46113</v>
      </c>
      <c r="C302" s="3">
        <v>46203</v>
      </c>
      <c r="D302" s="5" t="s">
        <v>84</v>
      </c>
      <c r="E302" s="5">
        <v>89</v>
      </c>
      <c r="F302" s="5" t="s">
        <v>319</v>
      </c>
      <c r="G302" s="5" t="s">
        <v>319</v>
      </c>
      <c r="H302" s="5" t="s">
        <v>225</v>
      </c>
      <c r="I302" s="5" t="s">
        <v>859</v>
      </c>
      <c r="J302" s="5" t="s">
        <v>860</v>
      </c>
      <c r="K302" s="5" t="s">
        <v>861</v>
      </c>
      <c r="L302" s="5" t="s">
        <v>92</v>
      </c>
      <c r="M302" s="5">
        <v>9701</v>
      </c>
      <c r="N302" s="5" t="s">
        <v>212</v>
      </c>
      <c r="O302" s="5">
        <v>8401.5300000000007</v>
      </c>
      <c r="P302" s="5" t="s">
        <v>212</v>
      </c>
      <c r="Q302" s="10" t="str">
        <f ca="1">HYPERLINK("#"&amp;CELL("direccion",Tabla_471065!A298),"295")</f>
        <v>295</v>
      </c>
      <c r="R302" s="10" t="str">
        <f ca="1">HYPERLINK("#"&amp;CELL("direccion",Tabla_471039!A298),"295")</f>
        <v>295</v>
      </c>
      <c r="S302" s="10" t="str">
        <f ca="1">HYPERLINK("#"&amp;CELL("direccion",Tabla_471067!A298),"295")</f>
        <v>295</v>
      </c>
      <c r="T302" s="10" t="str">
        <f ca="1">HYPERLINK("#"&amp;CELL("direccion",Tabla_471023!A298),"295")</f>
        <v>295</v>
      </c>
      <c r="U302" s="10" t="str">
        <f ca="1">HYPERLINK("#"&amp;CELL("direccion",Tabla_471047!A298),"295")</f>
        <v>295</v>
      </c>
      <c r="V302" s="10" t="str">
        <f ca="1">HYPERLINK("#"&amp;CELL("direccion",Tabla_471030!A298),"295")</f>
        <v>295</v>
      </c>
      <c r="W302" s="10" t="str">
        <f ca="1">HYPERLINK("#"&amp;CELL("direccion",Tabla_471041!A298),"295")</f>
        <v>295</v>
      </c>
      <c r="X302" s="10" t="str">
        <f ca="1">HYPERLINK("#"&amp;CELL("direccion",Tabla_471031!A298),"295")</f>
        <v>295</v>
      </c>
      <c r="Y302" s="10" t="str">
        <f ca="1">HYPERLINK("#"&amp;CELL("direccion",Tabla_471032!A298),"295")</f>
        <v>295</v>
      </c>
      <c r="Z302" s="10" t="str">
        <f ca="1">HYPERLINK("#"&amp;CELL("direccion",Tabla_471059!A298),"295")</f>
        <v>295</v>
      </c>
      <c r="AA302" s="10" t="str">
        <f ca="1">HYPERLINK("#"&amp;CELL("direccion",Tabla_471071!A298),"295")</f>
        <v>295</v>
      </c>
      <c r="AB302" s="10" t="str">
        <f ca="1">HYPERLINK("#"&amp;CELL("direccion",Tabla_471062!A298),"295")</f>
        <v>295</v>
      </c>
      <c r="AC302" s="10" t="str">
        <f ca="1">HYPERLINK("#"&amp;CELL("direccion",Tabla_471074!A298),"295")</f>
        <v>295</v>
      </c>
      <c r="AD302" s="5" t="s">
        <v>213</v>
      </c>
      <c r="AE302" s="3">
        <v>46203</v>
      </c>
    </row>
    <row r="303" spans="1:31" x14ac:dyDescent="0.25">
      <c r="A303" s="5">
        <v>2026</v>
      </c>
      <c r="B303" s="3">
        <v>46113</v>
      </c>
      <c r="C303" s="3">
        <v>46203</v>
      </c>
      <c r="D303" s="5" t="s">
        <v>84</v>
      </c>
      <c r="E303" s="5">
        <v>89</v>
      </c>
      <c r="F303" s="5" t="s">
        <v>318</v>
      </c>
      <c r="G303" s="5" t="s">
        <v>318</v>
      </c>
      <c r="H303" s="5" t="s">
        <v>225</v>
      </c>
      <c r="I303" s="5" t="s">
        <v>862</v>
      </c>
      <c r="J303" s="5" t="s">
        <v>467</v>
      </c>
      <c r="K303" s="5" t="s">
        <v>863</v>
      </c>
      <c r="L303" s="5" t="s">
        <v>91</v>
      </c>
      <c r="M303" s="5">
        <v>8626</v>
      </c>
      <c r="N303" s="5" t="s">
        <v>212</v>
      </c>
      <c r="O303" s="5">
        <v>7562.73</v>
      </c>
      <c r="P303" s="5" t="s">
        <v>212</v>
      </c>
      <c r="Q303" s="10" t="str">
        <f ca="1">HYPERLINK("#"&amp;CELL("direccion",Tabla_471065!A299),"296")</f>
        <v>296</v>
      </c>
      <c r="R303" s="10" t="str">
        <f ca="1">HYPERLINK("#"&amp;CELL("direccion",Tabla_471039!A299),"296")</f>
        <v>296</v>
      </c>
      <c r="S303" s="10" t="str">
        <f ca="1">HYPERLINK("#"&amp;CELL("direccion",Tabla_471067!A299),"296")</f>
        <v>296</v>
      </c>
      <c r="T303" s="10" t="str">
        <f ca="1">HYPERLINK("#"&amp;CELL("direccion",Tabla_471023!A299),"296")</f>
        <v>296</v>
      </c>
      <c r="U303" s="10" t="str">
        <f ca="1">HYPERLINK("#"&amp;CELL("direccion",Tabla_471047!A299),"296")</f>
        <v>296</v>
      </c>
      <c r="V303" s="10" t="str">
        <f ca="1">HYPERLINK("#"&amp;CELL("direccion",Tabla_471030!A299),"296")</f>
        <v>296</v>
      </c>
      <c r="W303" s="10" t="str">
        <f ca="1">HYPERLINK("#"&amp;CELL("direccion",Tabla_471041!A299),"296")</f>
        <v>296</v>
      </c>
      <c r="X303" s="10" t="str">
        <f ca="1">HYPERLINK("#"&amp;CELL("direccion",Tabla_471031!A299),"296")</f>
        <v>296</v>
      </c>
      <c r="Y303" s="10" t="str">
        <f ca="1">HYPERLINK("#"&amp;CELL("direccion",Tabla_471032!A299),"296")</f>
        <v>296</v>
      </c>
      <c r="Z303" s="10" t="str">
        <f ca="1">HYPERLINK("#"&amp;CELL("direccion",Tabla_471059!A299),"296")</f>
        <v>296</v>
      </c>
      <c r="AA303" s="10" t="str">
        <f ca="1">HYPERLINK("#"&amp;CELL("direccion",Tabla_471071!A299),"296")</f>
        <v>296</v>
      </c>
      <c r="AB303" s="10" t="str">
        <f ca="1">HYPERLINK("#"&amp;CELL("direccion",Tabla_471062!A299),"296")</f>
        <v>296</v>
      </c>
      <c r="AC303" s="10" t="str">
        <f ca="1">HYPERLINK("#"&amp;CELL("direccion",Tabla_471074!A299),"296")</f>
        <v>296</v>
      </c>
      <c r="AD303" s="5" t="s">
        <v>213</v>
      </c>
      <c r="AE303" s="3">
        <v>46203</v>
      </c>
    </row>
    <row r="304" spans="1:31" x14ac:dyDescent="0.25">
      <c r="A304" s="5">
        <v>2026</v>
      </c>
      <c r="B304" s="3">
        <v>46113</v>
      </c>
      <c r="C304" s="3">
        <v>46203</v>
      </c>
      <c r="D304" s="5" t="s">
        <v>84</v>
      </c>
      <c r="E304" s="5">
        <v>89</v>
      </c>
      <c r="F304" s="5" t="s">
        <v>318</v>
      </c>
      <c r="G304" s="5" t="s">
        <v>318</v>
      </c>
      <c r="H304" s="5" t="s">
        <v>225</v>
      </c>
      <c r="I304" s="5" t="s">
        <v>344</v>
      </c>
      <c r="J304" s="5" t="s">
        <v>398</v>
      </c>
      <c r="K304" s="5" t="s">
        <v>864</v>
      </c>
      <c r="L304" s="5" t="s">
        <v>91</v>
      </c>
      <c r="M304" s="5">
        <v>8626</v>
      </c>
      <c r="N304" s="5" t="s">
        <v>212</v>
      </c>
      <c r="O304" s="5">
        <v>7562.73</v>
      </c>
      <c r="P304" s="5" t="s">
        <v>212</v>
      </c>
      <c r="Q304" s="10" t="str">
        <f ca="1">HYPERLINK("#"&amp;CELL("direccion",Tabla_471065!A300),"297")</f>
        <v>297</v>
      </c>
      <c r="R304" s="10" t="str">
        <f ca="1">HYPERLINK("#"&amp;CELL("direccion",Tabla_471039!A300),"297")</f>
        <v>297</v>
      </c>
      <c r="S304" s="10" t="str">
        <f ca="1">HYPERLINK("#"&amp;CELL("direccion",Tabla_471067!A300),"297")</f>
        <v>297</v>
      </c>
      <c r="T304" s="10" t="str">
        <f ca="1">HYPERLINK("#"&amp;CELL("direccion",Tabla_471023!A300),"297")</f>
        <v>297</v>
      </c>
      <c r="U304" s="10" t="str">
        <f ca="1">HYPERLINK("#"&amp;CELL("direccion",Tabla_471047!A300),"297")</f>
        <v>297</v>
      </c>
      <c r="V304" s="10" t="str">
        <f ca="1">HYPERLINK("#"&amp;CELL("direccion",Tabla_471030!A300),"297")</f>
        <v>297</v>
      </c>
      <c r="W304" s="10" t="str">
        <f ca="1">HYPERLINK("#"&amp;CELL("direccion",Tabla_471041!A300),"297")</f>
        <v>297</v>
      </c>
      <c r="X304" s="10" t="str">
        <f ca="1">HYPERLINK("#"&amp;CELL("direccion",Tabla_471031!A300),"297")</f>
        <v>297</v>
      </c>
      <c r="Y304" s="10" t="str">
        <f ca="1">HYPERLINK("#"&amp;CELL("direccion",Tabla_471032!A300),"297")</f>
        <v>297</v>
      </c>
      <c r="Z304" s="10" t="str">
        <f ca="1">HYPERLINK("#"&amp;CELL("direccion",Tabla_471059!A300),"297")</f>
        <v>297</v>
      </c>
      <c r="AA304" s="10" t="str">
        <f ca="1">HYPERLINK("#"&amp;CELL("direccion",Tabla_471071!A300),"297")</f>
        <v>297</v>
      </c>
      <c r="AB304" s="10" t="str">
        <f ca="1">HYPERLINK("#"&amp;CELL("direccion",Tabla_471062!A300),"297")</f>
        <v>297</v>
      </c>
      <c r="AC304" s="10" t="str">
        <f ca="1">HYPERLINK("#"&amp;CELL("direccion",Tabla_471074!A300),"297")</f>
        <v>297</v>
      </c>
      <c r="AD304" s="5" t="s">
        <v>213</v>
      </c>
      <c r="AE304" s="3">
        <v>46203</v>
      </c>
    </row>
    <row r="305" spans="1:31" x14ac:dyDescent="0.25">
      <c r="A305" s="5">
        <v>2026</v>
      </c>
      <c r="B305" s="3">
        <v>46113</v>
      </c>
      <c r="C305" s="3">
        <v>46203</v>
      </c>
      <c r="D305" s="5" t="s">
        <v>84</v>
      </c>
      <c r="E305" s="5">
        <v>89</v>
      </c>
      <c r="F305" s="5" t="s">
        <v>318</v>
      </c>
      <c r="G305" s="5" t="s">
        <v>318</v>
      </c>
      <c r="H305" s="5" t="s">
        <v>225</v>
      </c>
      <c r="I305" s="5" t="s">
        <v>865</v>
      </c>
      <c r="J305" s="5" t="s">
        <v>715</v>
      </c>
      <c r="K305" s="5" t="s">
        <v>584</v>
      </c>
      <c r="L305" s="5" t="s">
        <v>92</v>
      </c>
      <c r="M305" s="5">
        <v>9701</v>
      </c>
      <c r="N305" s="5" t="s">
        <v>212</v>
      </c>
      <c r="O305" s="5">
        <v>8401.5300000000007</v>
      </c>
      <c r="P305" s="5" t="s">
        <v>212</v>
      </c>
      <c r="Q305" s="10" t="str">
        <f ca="1">HYPERLINK("#"&amp;CELL("direccion",Tabla_471065!A301),"298")</f>
        <v>298</v>
      </c>
      <c r="R305" s="10" t="str">
        <f ca="1">HYPERLINK("#"&amp;CELL("direccion",Tabla_471039!A301),"298")</f>
        <v>298</v>
      </c>
      <c r="S305" s="10" t="str">
        <f ca="1">HYPERLINK("#"&amp;CELL("direccion",Tabla_471067!A301),"298")</f>
        <v>298</v>
      </c>
      <c r="T305" s="10" t="str">
        <f ca="1">HYPERLINK("#"&amp;CELL("direccion",Tabla_471023!A301),"298")</f>
        <v>298</v>
      </c>
      <c r="U305" s="10" t="str">
        <f ca="1">HYPERLINK("#"&amp;CELL("direccion",Tabla_471047!A301),"298")</f>
        <v>298</v>
      </c>
      <c r="V305" s="10" t="str">
        <f ca="1">HYPERLINK("#"&amp;CELL("direccion",Tabla_471030!A301),"298")</f>
        <v>298</v>
      </c>
      <c r="W305" s="10" t="str">
        <f ca="1">HYPERLINK("#"&amp;CELL("direccion",Tabla_471041!A301),"298")</f>
        <v>298</v>
      </c>
      <c r="X305" s="10" t="str">
        <f ca="1">HYPERLINK("#"&amp;CELL("direccion",Tabla_471031!A301),"298")</f>
        <v>298</v>
      </c>
      <c r="Y305" s="10" t="str">
        <f ca="1">HYPERLINK("#"&amp;CELL("direccion",Tabla_471032!A301),"298")</f>
        <v>298</v>
      </c>
      <c r="Z305" s="10" t="str">
        <f ca="1">HYPERLINK("#"&amp;CELL("direccion",Tabla_471059!A301),"298")</f>
        <v>298</v>
      </c>
      <c r="AA305" s="10" t="str">
        <f ca="1">HYPERLINK("#"&amp;CELL("direccion",Tabla_471071!A301),"298")</f>
        <v>298</v>
      </c>
      <c r="AB305" s="10" t="str">
        <f ca="1">HYPERLINK("#"&amp;CELL("direccion",Tabla_471062!A301),"298")</f>
        <v>298</v>
      </c>
      <c r="AC305" s="10" t="str">
        <f ca="1">HYPERLINK("#"&amp;CELL("direccion",Tabla_471074!A301),"298")</f>
        <v>298</v>
      </c>
      <c r="AD305" s="5" t="s">
        <v>213</v>
      </c>
      <c r="AE305" s="3">
        <v>46203</v>
      </c>
    </row>
    <row r="306" spans="1:31" x14ac:dyDescent="0.25">
      <c r="A306" s="5">
        <v>2026</v>
      </c>
      <c r="B306" s="3">
        <v>46113</v>
      </c>
      <c r="C306" s="3">
        <v>46203</v>
      </c>
      <c r="D306" s="5" t="s">
        <v>84</v>
      </c>
      <c r="E306" s="5">
        <v>79</v>
      </c>
      <c r="F306" s="5" t="s">
        <v>324</v>
      </c>
      <c r="G306" s="5" t="s">
        <v>324</v>
      </c>
      <c r="H306" s="5" t="s">
        <v>225</v>
      </c>
      <c r="I306" s="5" t="s">
        <v>866</v>
      </c>
      <c r="J306" s="5" t="s">
        <v>867</v>
      </c>
      <c r="K306" s="5" t="s">
        <v>682</v>
      </c>
      <c r="L306" s="5" t="s">
        <v>92</v>
      </c>
      <c r="M306" s="5">
        <v>8626</v>
      </c>
      <c r="N306" s="5" t="s">
        <v>212</v>
      </c>
      <c r="O306" s="5">
        <v>7562.73</v>
      </c>
      <c r="P306" s="5" t="s">
        <v>212</v>
      </c>
      <c r="Q306" s="10" t="str">
        <f ca="1">HYPERLINK("#"&amp;CELL("direccion",Tabla_471065!A302),"299")</f>
        <v>299</v>
      </c>
      <c r="R306" s="10" t="str">
        <f ca="1">HYPERLINK("#"&amp;CELL("direccion",Tabla_471039!A302),"299")</f>
        <v>299</v>
      </c>
      <c r="S306" s="10" t="str">
        <f ca="1">HYPERLINK("#"&amp;CELL("direccion",Tabla_471067!A302),"299")</f>
        <v>299</v>
      </c>
      <c r="T306" s="10" t="str">
        <f ca="1">HYPERLINK("#"&amp;CELL("direccion",Tabla_471023!A302),"299")</f>
        <v>299</v>
      </c>
      <c r="U306" s="10" t="str">
        <f ca="1">HYPERLINK("#"&amp;CELL("direccion",Tabla_471047!A302),"299")</f>
        <v>299</v>
      </c>
      <c r="V306" s="10" t="str">
        <f ca="1">HYPERLINK("#"&amp;CELL("direccion",Tabla_471030!A302),"299")</f>
        <v>299</v>
      </c>
      <c r="W306" s="10" t="str">
        <f ca="1">HYPERLINK("#"&amp;CELL("direccion",Tabla_471041!A302),"299")</f>
        <v>299</v>
      </c>
      <c r="X306" s="10" t="str">
        <f ca="1">HYPERLINK("#"&amp;CELL("direccion",Tabla_471031!A302),"299")</f>
        <v>299</v>
      </c>
      <c r="Y306" s="10" t="str">
        <f ca="1">HYPERLINK("#"&amp;CELL("direccion",Tabla_471032!A302),"299")</f>
        <v>299</v>
      </c>
      <c r="Z306" s="10" t="str">
        <f ca="1">HYPERLINK("#"&amp;CELL("direccion",Tabla_471059!A302),"299")</f>
        <v>299</v>
      </c>
      <c r="AA306" s="10" t="str">
        <f ca="1">HYPERLINK("#"&amp;CELL("direccion",Tabla_471071!A302),"299")</f>
        <v>299</v>
      </c>
      <c r="AB306" s="10" t="str">
        <f ca="1">HYPERLINK("#"&amp;CELL("direccion",Tabla_471062!A302),"299")</f>
        <v>299</v>
      </c>
      <c r="AC306" s="10" t="str">
        <f ca="1">HYPERLINK("#"&amp;CELL("direccion",Tabla_471074!A302),"299")</f>
        <v>299</v>
      </c>
      <c r="AD306" s="5" t="s">
        <v>213</v>
      </c>
      <c r="AE306" s="3">
        <v>46203</v>
      </c>
    </row>
    <row r="307" spans="1:31" x14ac:dyDescent="0.25">
      <c r="A307" s="5">
        <v>2026</v>
      </c>
      <c r="B307" s="3">
        <v>46113</v>
      </c>
      <c r="C307" s="3">
        <v>46203</v>
      </c>
      <c r="D307" s="5" t="s">
        <v>89</v>
      </c>
      <c r="E307" s="5">
        <v>1106</v>
      </c>
      <c r="F307" s="5" t="s">
        <v>325</v>
      </c>
      <c r="G307" s="5" t="s">
        <v>325</v>
      </c>
      <c r="H307" s="5" t="s">
        <v>225</v>
      </c>
      <c r="I307" s="5" t="s">
        <v>868</v>
      </c>
      <c r="J307" s="5" t="s">
        <v>387</v>
      </c>
      <c r="K307" s="5" t="s">
        <v>387</v>
      </c>
      <c r="L307" s="5" t="s">
        <v>92</v>
      </c>
      <c r="M307" s="5">
        <v>5342</v>
      </c>
      <c r="N307" s="5" t="s">
        <v>212</v>
      </c>
      <c r="O307" s="5">
        <v>5033.54</v>
      </c>
      <c r="P307" s="5" t="s">
        <v>212</v>
      </c>
      <c r="Q307" s="10" t="str">
        <f ca="1">HYPERLINK("#"&amp;CELL("direccion",Tabla_471065!A303),"300")</f>
        <v>300</v>
      </c>
      <c r="R307" s="10" t="str">
        <f ca="1">HYPERLINK("#"&amp;CELL("direccion",Tabla_471039!A303),"300")</f>
        <v>300</v>
      </c>
      <c r="S307" s="10" t="str">
        <f ca="1">HYPERLINK("#"&amp;CELL("direccion",Tabla_471067!A303),"300")</f>
        <v>300</v>
      </c>
      <c r="T307" s="10" t="str">
        <f ca="1">HYPERLINK("#"&amp;CELL("direccion",Tabla_471023!A303),"300")</f>
        <v>300</v>
      </c>
      <c r="U307" s="10" t="str">
        <f ca="1">HYPERLINK("#"&amp;CELL("direccion",Tabla_471047!A303),"300")</f>
        <v>300</v>
      </c>
      <c r="V307" s="10" t="str">
        <f ca="1">HYPERLINK("#"&amp;CELL("direccion",Tabla_471030!A303),"300")</f>
        <v>300</v>
      </c>
      <c r="W307" s="10" t="str">
        <f ca="1">HYPERLINK("#"&amp;CELL("direccion",Tabla_471041!A303),"300")</f>
        <v>300</v>
      </c>
      <c r="X307" s="10" t="str">
        <f ca="1">HYPERLINK("#"&amp;CELL("direccion",Tabla_471031!A303),"300")</f>
        <v>300</v>
      </c>
      <c r="Y307" s="10" t="str">
        <f ca="1">HYPERLINK("#"&amp;CELL("direccion",Tabla_471032!A303),"300")</f>
        <v>300</v>
      </c>
      <c r="Z307" s="10" t="str">
        <f ca="1">HYPERLINK("#"&amp;CELL("direccion",Tabla_471059!A303),"300")</f>
        <v>300</v>
      </c>
      <c r="AA307" s="10" t="str">
        <f ca="1">HYPERLINK("#"&amp;CELL("direccion",Tabla_471071!A303),"300")</f>
        <v>300</v>
      </c>
      <c r="AB307" s="10" t="str">
        <f ca="1">HYPERLINK("#"&amp;CELL("direccion",Tabla_471062!A303),"300")</f>
        <v>300</v>
      </c>
      <c r="AC307" s="10" t="str">
        <f ca="1">HYPERLINK("#"&amp;CELL("direccion",Tabla_471074!A303),"300")</f>
        <v>300</v>
      </c>
      <c r="AD307" s="5" t="s">
        <v>213</v>
      </c>
      <c r="AE307" s="3">
        <v>46203</v>
      </c>
    </row>
    <row r="308" spans="1:31" x14ac:dyDescent="0.25">
      <c r="A308" s="5">
        <v>2026</v>
      </c>
      <c r="B308" s="3">
        <v>46113</v>
      </c>
      <c r="C308" s="3">
        <v>46203</v>
      </c>
      <c r="D308" s="5" t="s">
        <v>89</v>
      </c>
      <c r="E308" s="5">
        <v>1122</v>
      </c>
      <c r="F308" s="5" t="s">
        <v>325</v>
      </c>
      <c r="G308" s="5" t="s">
        <v>325</v>
      </c>
      <c r="H308" s="5" t="s">
        <v>225</v>
      </c>
      <c r="I308" s="5" t="s">
        <v>869</v>
      </c>
      <c r="J308" s="5" t="s">
        <v>870</v>
      </c>
      <c r="K308" s="5" t="s">
        <v>633</v>
      </c>
      <c r="L308" s="5" t="s">
        <v>92</v>
      </c>
      <c r="M308" s="5">
        <v>10423</v>
      </c>
      <c r="N308" s="5" t="s">
        <v>212</v>
      </c>
      <c r="O308" s="5">
        <v>9606.08</v>
      </c>
      <c r="P308" s="5" t="s">
        <v>212</v>
      </c>
      <c r="Q308" s="10" t="str">
        <f ca="1">HYPERLINK("#"&amp;CELL("direccion",Tabla_471065!A304),"301")</f>
        <v>301</v>
      </c>
      <c r="R308" s="10" t="str">
        <f ca="1">HYPERLINK("#"&amp;CELL("direccion",Tabla_471039!A304),"301")</f>
        <v>301</v>
      </c>
      <c r="S308" s="10" t="str">
        <f ca="1">HYPERLINK("#"&amp;CELL("direccion",Tabla_471067!A304),"301")</f>
        <v>301</v>
      </c>
      <c r="T308" s="10" t="str">
        <f ca="1">HYPERLINK("#"&amp;CELL("direccion",Tabla_471023!A304),"301")</f>
        <v>301</v>
      </c>
      <c r="U308" s="10" t="str">
        <f ca="1">HYPERLINK("#"&amp;CELL("direccion",Tabla_471047!A304),"301")</f>
        <v>301</v>
      </c>
      <c r="V308" s="10" t="str">
        <f ca="1">HYPERLINK("#"&amp;CELL("direccion",Tabla_471030!A304),"301")</f>
        <v>301</v>
      </c>
      <c r="W308" s="10" t="str">
        <f ca="1">HYPERLINK("#"&amp;CELL("direccion",Tabla_471041!A304),"301")</f>
        <v>301</v>
      </c>
      <c r="X308" s="10" t="str">
        <f ca="1">HYPERLINK("#"&amp;CELL("direccion",Tabla_471031!A304),"301")</f>
        <v>301</v>
      </c>
      <c r="Y308" s="10" t="str">
        <f ca="1">HYPERLINK("#"&amp;CELL("direccion",Tabla_471032!A304),"301")</f>
        <v>301</v>
      </c>
      <c r="Z308" s="10" t="str">
        <f ca="1">HYPERLINK("#"&amp;CELL("direccion",Tabla_471059!A304),"301")</f>
        <v>301</v>
      </c>
      <c r="AA308" s="10" t="str">
        <f ca="1">HYPERLINK("#"&amp;CELL("direccion",Tabla_471071!A304),"301")</f>
        <v>301</v>
      </c>
      <c r="AB308" s="10" t="str">
        <f ca="1">HYPERLINK("#"&amp;CELL("direccion",Tabla_471062!A304),"301")</f>
        <v>301</v>
      </c>
      <c r="AC308" s="10" t="str">
        <f ca="1">HYPERLINK("#"&amp;CELL("direccion",Tabla_471074!A304),"301")</f>
        <v>301</v>
      </c>
      <c r="AD308" s="5" t="s">
        <v>213</v>
      </c>
      <c r="AE308" s="3">
        <v>46203</v>
      </c>
    </row>
    <row r="309" spans="1:31" x14ac:dyDescent="0.25">
      <c r="A309" s="5">
        <v>2026</v>
      </c>
      <c r="B309" s="3">
        <v>46113</v>
      </c>
      <c r="C309" s="3">
        <v>46203</v>
      </c>
      <c r="D309" s="5" t="s">
        <v>89</v>
      </c>
      <c r="E309" s="5">
        <v>1136</v>
      </c>
      <c r="F309" s="5" t="s">
        <v>325</v>
      </c>
      <c r="G309" s="5" t="s">
        <v>325</v>
      </c>
      <c r="H309" s="5" t="s">
        <v>225</v>
      </c>
      <c r="I309" s="5" t="s">
        <v>453</v>
      </c>
      <c r="J309" s="5" t="s">
        <v>671</v>
      </c>
      <c r="K309" s="5" t="s">
        <v>385</v>
      </c>
      <c r="L309" s="5" t="s">
        <v>92</v>
      </c>
      <c r="M309" s="5">
        <v>16200</v>
      </c>
      <c r="N309" s="5" t="s">
        <v>212</v>
      </c>
      <c r="O309" s="5">
        <v>14407.68</v>
      </c>
      <c r="P309" s="5" t="s">
        <v>212</v>
      </c>
      <c r="Q309" s="10" t="str">
        <f ca="1">HYPERLINK("#"&amp;CELL("direccion",Tabla_471065!A305),"302")</f>
        <v>302</v>
      </c>
      <c r="R309" s="10" t="str">
        <f ca="1">HYPERLINK("#"&amp;CELL("direccion",Tabla_471039!A305),"302")</f>
        <v>302</v>
      </c>
      <c r="S309" s="10" t="str">
        <f ca="1">HYPERLINK("#"&amp;CELL("direccion",Tabla_471067!A305),"302")</f>
        <v>302</v>
      </c>
      <c r="T309" s="10" t="str">
        <f ca="1">HYPERLINK("#"&amp;CELL("direccion",Tabla_471023!A305),"302")</f>
        <v>302</v>
      </c>
      <c r="U309" s="10" t="str">
        <f ca="1">HYPERLINK("#"&amp;CELL("direccion",Tabla_471047!A305),"302")</f>
        <v>302</v>
      </c>
      <c r="V309" s="10" t="str">
        <f ca="1">HYPERLINK("#"&amp;CELL("direccion",Tabla_471030!A305),"302")</f>
        <v>302</v>
      </c>
      <c r="W309" s="10" t="str">
        <f ca="1">HYPERLINK("#"&amp;CELL("direccion",Tabla_471041!A305),"302")</f>
        <v>302</v>
      </c>
      <c r="X309" s="10" t="str">
        <f ca="1">HYPERLINK("#"&amp;CELL("direccion",Tabla_471031!A305),"302")</f>
        <v>302</v>
      </c>
      <c r="Y309" s="10" t="str">
        <f ca="1">HYPERLINK("#"&amp;CELL("direccion",Tabla_471032!A305),"302")</f>
        <v>302</v>
      </c>
      <c r="Z309" s="10" t="str">
        <f ca="1">HYPERLINK("#"&amp;CELL("direccion",Tabla_471059!A305),"302")</f>
        <v>302</v>
      </c>
      <c r="AA309" s="10" t="str">
        <f ca="1">HYPERLINK("#"&amp;CELL("direccion",Tabla_471071!A305),"302")</f>
        <v>302</v>
      </c>
      <c r="AB309" s="10" t="str">
        <f ca="1">HYPERLINK("#"&amp;CELL("direccion",Tabla_471062!A305),"302")</f>
        <v>302</v>
      </c>
      <c r="AC309" s="10" t="str">
        <f ca="1">HYPERLINK("#"&amp;CELL("direccion",Tabla_471074!A305),"302")</f>
        <v>302</v>
      </c>
      <c r="AD309" s="5" t="s">
        <v>213</v>
      </c>
      <c r="AE309" s="3">
        <v>46203</v>
      </c>
    </row>
    <row r="310" spans="1:31" x14ac:dyDescent="0.25">
      <c r="A310" s="5">
        <v>2026</v>
      </c>
      <c r="B310" s="3">
        <v>46113</v>
      </c>
      <c r="C310" s="3">
        <v>46203</v>
      </c>
      <c r="D310" s="5" t="s">
        <v>89</v>
      </c>
      <c r="E310" s="5">
        <v>1136</v>
      </c>
      <c r="F310" s="5" t="s">
        <v>325</v>
      </c>
      <c r="G310" s="5" t="s">
        <v>325</v>
      </c>
      <c r="H310" s="5" t="s">
        <v>225</v>
      </c>
      <c r="I310" s="5" t="s">
        <v>871</v>
      </c>
      <c r="J310" s="5" t="s">
        <v>872</v>
      </c>
      <c r="K310" s="5" t="s">
        <v>356</v>
      </c>
      <c r="L310" s="5" t="s">
        <v>91</v>
      </c>
      <c r="M310" s="5">
        <v>16200</v>
      </c>
      <c r="N310" s="5" t="s">
        <v>212</v>
      </c>
      <c r="O310" s="5">
        <v>14407.68</v>
      </c>
      <c r="P310" s="5" t="s">
        <v>212</v>
      </c>
      <c r="Q310" s="10" t="str">
        <f ca="1">HYPERLINK("#"&amp;CELL("direccion",Tabla_471065!A306),"303")</f>
        <v>303</v>
      </c>
      <c r="R310" s="10" t="str">
        <f ca="1">HYPERLINK("#"&amp;CELL("direccion",Tabla_471039!A306),"303")</f>
        <v>303</v>
      </c>
      <c r="S310" s="10" t="str">
        <f ca="1">HYPERLINK("#"&amp;CELL("direccion",Tabla_471067!A306),"303")</f>
        <v>303</v>
      </c>
      <c r="T310" s="10" t="str">
        <f ca="1">HYPERLINK("#"&amp;CELL("direccion",Tabla_471023!A306),"303")</f>
        <v>303</v>
      </c>
      <c r="U310" s="10" t="str">
        <f ca="1">HYPERLINK("#"&amp;CELL("direccion",Tabla_471047!A306),"303")</f>
        <v>303</v>
      </c>
      <c r="V310" s="10" t="str">
        <f ca="1">HYPERLINK("#"&amp;CELL("direccion",Tabla_471030!A306),"303")</f>
        <v>303</v>
      </c>
      <c r="W310" s="10" t="str">
        <f ca="1">HYPERLINK("#"&amp;CELL("direccion",Tabla_471041!A306),"303")</f>
        <v>303</v>
      </c>
      <c r="X310" s="10" t="str">
        <f ca="1">HYPERLINK("#"&amp;CELL("direccion",Tabla_471031!A306),"303")</f>
        <v>303</v>
      </c>
      <c r="Y310" s="10" t="str">
        <f ca="1">HYPERLINK("#"&amp;CELL("direccion",Tabla_471032!A306),"303")</f>
        <v>303</v>
      </c>
      <c r="Z310" s="10" t="str">
        <f ca="1">HYPERLINK("#"&amp;CELL("direccion",Tabla_471059!A306),"303")</f>
        <v>303</v>
      </c>
      <c r="AA310" s="10" t="str">
        <f ca="1">HYPERLINK("#"&amp;CELL("direccion",Tabla_471071!A306),"303")</f>
        <v>303</v>
      </c>
      <c r="AB310" s="10" t="str">
        <f ca="1">HYPERLINK("#"&amp;CELL("direccion",Tabla_471062!A306),"303")</f>
        <v>303</v>
      </c>
      <c r="AC310" s="10" t="str">
        <f ca="1">HYPERLINK("#"&amp;CELL("direccion",Tabla_471074!A306),"303")</f>
        <v>303</v>
      </c>
      <c r="AD310" s="5" t="s">
        <v>213</v>
      </c>
      <c r="AE310" s="3">
        <v>46203</v>
      </c>
    </row>
    <row r="311" spans="1:31" x14ac:dyDescent="0.25">
      <c r="A311" s="5">
        <v>2026</v>
      </c>
      <c r="B311" s="3">
        <v>46113</v>
      </c>
      <c r="C311" s="3">
        <v>46203</v>
      </c>
      <c r="D311" s="5" t="s">
        <v>89</v>
      </c>
      <c r="E311" s="5">
        <v>1132</v>
      </c>
      <c r="F311" s="5" t="s">
        <v>325</v>
      </c>
      <c r="G311" s="5" t="s">
        <v>325</v>
      </c>
      <c r="H311" s="5" t="s">
        <v>225</v>
      </c>
      <c r="I311" s="5" t="s">
        <v>722</v>
      </c>
      <c r="J311" s="5" t="s">
        <v>387</v>
      </c>
      <c r="K311" s="5" t="s">
        <v>873</v>
      </c>
      <c r="L311" s="5" t="s">
        <v>91</v>
      </c>
      <c r="M311" s="5">
        <v>13939</v>
      </c>
      <c r="N311" s="5" t="s">
        <v>212</v>
      </c>
      <c r="O311" s="5">
        <v>12576.35</v>
      </c>
      <c r="P311" s="5" t="s">
        <v>212</v>
      </c>
      <c r="Q311" s="10" t="str">
        <f ca="1">HYPERLINK("#"&amp;CELL("direccion",Tabla_471065!A307),"304")</f>
        <v>304</v>
      </c>
      <c r="R311" s="10" t="str">
        <f ca="1">HYPERLINK("#"&amp;CELL("direccion",Tabla_471039!A307),"304")</f>
        <v>304</v>
      </c>
      <c r="S311" s="10" t="str">
        <f ca="1">HYPERLINK("#"&amp;CELL("direccion",Tabla_471067!A307),"304")</f>
        <v>304</v>
      </c>
      <c r="T311" s="10" t="str">
        <f ca="1">HYPERLINK("#"&amp;CELL("direccion",Tabla_471023!A307),"304")</f>
        <v>304</v>
      </c>
      <c r="U311" s="10" t="str">
        <f ca="1">HYPERLINK("#"&amp;CELL("direccion",Tabla_471047!A307),"304")</f>
        <v>304</v>
      </c>
      <c r="V311" s="10" t="str">
        <f ca="1">HYPERLINK("#"&amp;CELL("direccion",Tabla_471030!A307),"304")</f>
        <v>304</v>
      </c>
      <c r="W311" s="10" t="str">
        <f ca="1">HYPERLINK("#"&amp;CELL("direccion",Tabla_471041!A307),"304")</f>
        <v>304</v>
      </c>
      <c r="X311" s="10" t="str">
        <f ca="1">HYPERLINK("#"&amp;CELL("direccion",Tabla_471031!A307),"304")</f>
        <v>304</v>
      </c>
      <c r="Y311" s="10" t="str">
        <f ca="1">HYPERLINK("#"&amp;CELL("direccion",Tabla_471032!A307),"304")</f>
        <v>304</v>
      </c>
      <c r="Z311" s="10" t="str">
        <f ca="1">HYPERLINK("#"&amp;CELL("direccion",Tabla_471059!A307),"304")</f>
        <v>304</v>
      </c>
      <c r="AA311" s="10" t="str">
        <f ca="1">HYPERLINK("#"&amp;CELL("direccion",Tabla_471071!A307),"304")</f>
        <v>304</v>
      </c>
      <c r="AB311" s="10" t="str">
        <f ca="1">HYPERLINK("#"&amp;CELL("direccion",Tabla_471062!A307),"304")</f>
        <v>304</v>
      </c>
      <c r="AC311" s="10" t="str">
        <f ca="1">HYPERLINK("#"&amp;CELL("direccion",Tabla_471074!A307),"304")</f>
        <v>304</v>
      </c>
      <c r="AD311" s="5" t="s">
        <v>213</v>
      </c>
      <c r="AE311" s="3">
        <v>46203</v>
      </c>
    </row>
    <row r="312" spans="1:31" x14ac:dyDescent="0.25">
      <c r="A312" s="5">
        <v>2026</v>
      </c>
      <c r="B312" s="3">
        <v>46113</v>
      </c>
      <c r="C312" s="3">
        <v>46203</v>
      </c>
      <c r="D312" s="5" t="s">
        <v>89</v>
      </c>
      <c r="E312" s="5">
        <v>1132</v>
      </c>
      <c r="F312" s="5" t="s">
        <v>325</v>
      </c>
      <c r="G312" s="5" t="s">
        <v>325</v>
      </c>
      <c r="H312" s="5" t="s">
        <v>225</v>
      </c>
      <c r="I312" s="5" t="s">
        <v>489</v>
      </c>
      <c r="J312" s="5" t="s">
        <v>789</v>
      </c>
      <c r="K312" s="5" t="s">
        <v>520</v>
      </c>
      <c r="L312" s="5" t="s">
        <v>92</v>
      </c>
      <c r="M312" s="5">
        <v>13939</v>
      </c>
      <c r="N312" s="5" t="s">
        <v>212</v>
      </c>
      <c r="O312" s="5">
        <v>12576.35</v>
      </c>
      <c r="P312" s="5" t="s">
        <v>212</v>
      </c>
      <c r="Q312" s="10" t="str">
        <f ca="1">HYPERLINK("#"&amp;CELL("direccion",Tabla_471065!A308),"305")</f>
        <v>305</v>
      </c>
      <c r="R312" s="10" t="str">
        <f ca="1">HYPERLINK("#"&amp;CELL("direccion",Tabla_471039!A308),"305")</f>
        <v>305</v>
      </c>
      <c r="S312" s="10" t="str">
        <f ca="1">HYPERLINK("#"&amp;CELL("direccion",Tabla_471067!A308),"305")</f>
        <v>305</v>
      </c>
      <c r="T312" s="10" t="str">
        <f ca="1">HYPERLINK("#"&amp;CELL("direccion",Tabla_471023!A308),"305")</f>
        <v>305</v>
      </c>
      <c r="U312" s="10" t="str">
        <f ca="1">HYPERLINK("#"&amp;CELL("direccion",Tabla_471047!A308),"305")</f>
        <v>305</v>
      </c>
      <c r="V312" s="10" t="str">
        <f ca="1">HYPERLINK("#"&amp;CELL("direccion",Tabla_471030!A308),"305")</f>
        <v>305</v>
      </c>
      <c r="W312" s="10" t="str">
        <f ca="1">HYPERLINK("#"&amp;CELL("direccion",Tabla_471041!A308),"305")</f>
        <v>305</v>
      </c>
      <c r="X312" s="10" t="str">
        <f ca="1">HYPERLINK("#"&amp;CELL("direccion",Tabla_471031!A308),"305")</f>
        <v>305</v>
      </c>
      <c r="Y312" s="10" t="str">
        <f ca="1">HYPERLINK("#"&amp;CELL("direccion",Tabla_471032!A308),"305")</f>
        <v>305</v>
      </c>
      <c r="Z312" s="10" t="str">
        <f ca="1">HYPERLINK("#"&amp;CELL("direccion",Tabla_471059!A308),"305")</f>
        <v>305</v>
      </c>
      <c r="AA312" s="10" t="str">
        <f ca="1">HYPERLINK("#"&amp;CELL("direccion",Tabla_471071!A308),"305")</f>
        <v>305</v>
      </c>
      <c r="AB312" s="10" t="str">
        <f ca="1">HYPERLINK("#"&amp;CELL("direccion",Tabla_471062!A308),"305")</f>
        <v>305</v>
      </c>
      <c r="AC312" s="10" t="str">
        <f ca="1">HYPERLINK("#"&amp;CELL("direccion",Tabla_471074!A308),"305")</f>
        <v>305</v>
      </c>
      <c r="AD312" s="5" t="s">
        <v>213</v>
      </c>
      <c r="AE312" s="3">
        <v>46203</v>
      </c>
    </row>
    <row r="313" spans="1:31" x14ac:dyDescent="0.25">
      <c r="A313" s="5">
        <v>2026</v>
      </c>
      <c r="B313" s="3">
        <v>46113</v>
      </c>
      <c r="C313" s="3">
        <v>46203</v>
      </c>
      <c r="D313" s="5" t="s">
        <v>89</v>
      </c>
      <c r="E313" s="5">
        <v>1132</v>
      </c>
      <c r="F313" s="5" t="s">
        <v>325</v>
      </c>
      <c r="G313" s="5" t="s">
        <v>325</v>
      </c>
      <c r="H313" s="5" t="s">
        <v>225</v>
      </c>
      <c r="I313" s="5" t="s">
        <v>874</v>
      </c>
      <c r="J313" s="5" t="s">
        <v>353</v>
      </c>
      <c r="K313" s="5" t="s">
        <v>413</v>
      </c>
      <c r="L313" s="5" t="s">
        <v>92</v>
      </c>
      <c r="M313" s="5">
        <v>13939</v>
      </c>
      <c r="N313" s="5" t="s">
        <v>212</v>
      </c>
      <c r="O313" s="5">
        <v>12576.35</v>
      </c>
      <c r="P313" s="5" t="s">
        <v>212</v>
      </c>
      <c r="Q313" s="10" t="str">
        <f ca="1">HYPERLINK("#"&amp;CELL("direccion",Tabla_471065!A309),"306")</f>
        <v>306</v>
      </c>
      <c r="R313" s="10" t="str">
        <f ca="1">HYPERLINK("#"&amp;CELL("direccion",Tabla_471039!A309),"306")</f>
        <v>306</v>
      </c>
      <c r="S313" s="10" t="str">
        <f ca="1">HYPERLINK("#"&amp;CELL("direccion",Tabla_471067!A309),"306")</f>
        <v>306</v>
      </c>
      <c r="T313" s="10" t="str">
        <f ca="1">HYPERLINK("#"&amp;CELL("direccion",Tabla_471023!A309),"306")</f>
        <v>306</v>
      </c>
      <c r="U313" s="10" t="str">
        <f ca="1">HYPERLINK("#"&amp;CELL("direccion",Tabla_471047!A309),"306")</f>
        <v>306</v>
      </c>
      <c r="V313" s="10" t="str">
        <f ca="1">HYPERLINK("#"&amp;CELL("direccion",Tabla_471030!A309),"306")</f>
        <v>306</v>
      </c>
      <c r="W313" s="10" t="str">
        <f ca="1">HYPERLINK("#"&amp;CELL("direccion",Tabla_471041!A309),"306")</f>
        <v>306</v>
      </c>
      <c r="X313" s="10" t="str">
        <f ca="1">HYPERLINK("#"&amp;CELL("direccion",Tabla_471031!A309),"306")</f>
        <v>306</v>
      </c>
      <c r="Y313" s="10" t="str">
        <f ca="1">HYPERLINK("#"&amp;CELL("direccion",Tabla_471032!A309),"306")</f>
        <v>306</v>
      </c>
      <c r="Z313" s="10" t="str">
        <f ca="1">HYPERLINK("#"&amp;CELL("direccion",Tabla_471059!A309),"306")</f>
        <v>306</v>
      </c>
      <c r="AA313" s="10" t="str">
        <f ca="1">HYPERLINK("#"&amp;CELL("direccion",Tabla_471071!A309),"306")</f>
        <v>306</v>
      </c>
      <c r="AB313" s="10" t="str">
        <f ca="1">HYPERLINK("#"&amp;CELL("direccion",Tabla_471062!A309),"306")</f>
        <v>306</v>
      </c>
      <c r="AC313" s="10" t="str">
        <f ca="1">HYPERLINK("#"&amp;CELL("direccion",Tabla_471074!A309),"306")</f>
        <v>306</v>
      </c>
      <c r="AD313" s="5" t="s">
        <v>213</v>
      </c>
      <c r="AE313" s="3">
        <v>46203</v>
      </c>
    </row>
    <row r="314" spans="1:31" x14ac:dyDescent="0.25">
      <c r="A314" s="5">
        <v>2026</v>
      </c>
      <c r="B314" s="3">
        <v>46113</v>
      </c>
      <c r="C314" s="3">
        <v>46203</v>
      </c>
      <c r="D314" s="5" t="s">
        <v>89</v>
      </c>
      <c r="E314" s="5">
        <v>1140</v>
      </c>
      <c r="F314" s="5" t="s">
        <v>325</v>
      </c>
      <c r="G314" s="5" t="s">
        <v>325</v>
      </c>
      <c r="H314" s="5" t="s">
        <v>225</v>
      </c>
      <c r="I314" s="5" t="s">
        <v>875</v>
      </c>
      <c r="J314" s="5" t="s">
        <v>876</v>
      </c>
      <c r="K314" s="5" t="s">
        <v>877</v>
      </c>
      <c r="L314" s="5" t="s">
        <v>92</v>
      </c>
      <c r="M314" s="5">
        <v>18700</v>
      </c>
      <c r="N314" s="5" t="s">
        <v>212</v>
      </c>
      <c r="O314" s="5">
        <v>16373.68</v>
      </c>
      <c r="P314" s="5" t="s">
        <v>212</v>
      </c>
      <c r="Q314" s="10" t="str">
        <f ca="1">HYPERLINK("#"&amp;CELL("direccion",Tabla_471065!A310),"307")</f>
        <v>307</v>
      </c>
      <c r="R314" s="10" t="str">
        <f ca="1">HYPERLINK("#"&amp;CELL("direccion",Tabla_471039!A310),"307")</f>
        <v>307</v>
      </c>
      <c r="S314" s="10" t="str">
        <f ca="1">HYPERLINK("#"&amp;CELL("direccion",Tabla_471067!A310),"307")</f>
        <v>307</v>
      </c>
      <c r="T314" s="10" t="str">
        <f ca="1">HYPERLINK("#"&amp;CELL("direccion",Tabla_471023!A310),"307")</f>
        <v>307</v>
      </c>
      <c r="U314" s="10" t="str">
        <f ca="1">HYPERLINK("#"&amp;CELL("direccion",Tabla_471047!A310),"307")</f>
        <v>307</v>
      </c>
      <c r="V314" s="10" t="str">
        <f ca="1">HYPERLINK("#"&amp;CELL("direccion",Tabla_471030!A310),"307")</f>
        <v>307</v>
      </c>
      <c r="W314" s="10" t="str">
        <f ca="1">HYPERLINK("#"&amp;CELL("direccion",Tabla_471041!A310),"307")</f>
        <v>307</v>
      </c>
      <c r="X314" s="10" t="str">
        <f ca="1">HYPERLINK("#"&amp;CELL("direccion",Tabla_471031!A310),"307")</f>
        <v>307</v>
      </c>
      <c r="Y314" s="10" t="str">
        <f ca="1">HYPERLINK("#"&amp;CELL("direccion",Tabla_471032!A310),"307")</f>
        <v>307</v>
      </c>
      <c r="Z314" s="10" t="str">
        <f ca="1">HYPERLINK("#"&amp;CELL("direccion",Tabla_471059!A310),"307")</f>
        <v>307</v>
      </c>
      <c r="AA314" s="10" t="str">
        <f ca="1">HYPERLINK("#"&amp;CELL("direccion",Tabla_471071!A310),"307")</f>
        <v>307</v>
      </c>
      <c r="AB314" s="10" t="str">
        <f ca="1">HYPERLINK("#"&amp;CELL("direccion",Tabla_471062!A310),"307")</f>
        <v>307</v>
      </c>
      <c r="AC314" s="10" t="str">
        <f ca="1">HYPERLINK("#"&amp;CELL("direccion",Tabla_471074!A310),"307")</f>
        <v>307</v>
      </c>
      <c r="AD314" s="5" t="s">
        <v>213</v>
      </c>
      <c r="AE314" s="3">
        <v>46203</v>
      </c>
    </row>
    <row r="315" spans="1:31" x14ac:dyDescent="0.25">
      <c r="A315" s="5">
        <v>2026</v>
      </c>
      <c r="B315" s="3">
        <v>46113</v>
      </c>
      <c r="C315" s="3">
        <v>46203</v>
      </c>
      <c r="D315" s="5" t="s">
        <v>89</v>
      </c>
      <c r="E315" s="5">
        <v>1140</v>
      </c>
      <c r="F315" s="5" t="s">
        <v>325</v>
      </c>
      <c r="G315" s="5" t="s">
        <v>325</v>
      </c>
      <c r="H315" s="5" t="s">
        <v>225</v>
      </c>
      <c r="I315" s="5" t="s">
        <v>878</v>
      </c>
      <c r="J315" s="5" t="s">
        <v>879</v>
      </c>
      <c r="K315" s="5" t="s">
        <v>370</v>
      </c>
      <c r="L315" s="5" t="s">
        <v>91</v>
      </c>
      <c r="M315" s="5">
        <v>18700</v>
      </c>
      <c r="N315" s="5" t="s">
        <v>212</v>
      </c>
      <c r="O315" s="5">
        <v>16373.68</v>
      </c>
      <c r="P315" s="5" t="s">
        <v>212</v>
      </c>
      <c r="Q315" s="10" t="str">
        <f ca="1">HYPERLINK("#"&amp;CELL("direccion",Tabla_471065!A311),"308")</f>
        <v>308</v>
      </c>
      <c r="R315" s="10" t="str">
        <f ca="1">HYPERLINK("#"&amp;CELL("direccion",Tabla_471039!A311),"308")</f>
        <v>308</v>
      </c>
      <c r="S315" s="10" t="str">
        <f ca="1">HYPERLINK("#"&amp;CELL("direccion",Tabla_471067!A311),"308")</f>
        <v>308</v>
      </c>
      <c r="T315" s="10" t="str">
        <f ca="1">HYPERLINK("#"&amp;CELL("direccion",Tabla_471023!A311),"308")</f>
        <v>308</v>
      </c>
      <c r="U315" s="10" t="str">
        <f ca="1">HYPERLINK("#"&amp;CELL("direccion",Tabla_471047!A311),"308")</f>
        <v>308</v>
      </c>
      <c r="V315" s="10" t="str">
        <f ca="1">HYPERLINK("#"&amp;CELL("direccion",Tabla_471030!A311),"308")</f>
        <v>308</v>
      </c>
      <c r="W315" s="10" t="str">
        <f ca="1">HYPERLINK("#"&amp;CELL("direccion",Tabla_471041!A311),"308")</f>
        <v>308</v>
      </c>
      <c r="X315" s="10" t="str">
        <f ca="1">HYPERLINK("#"&amp;CELL("direccion",Tabla_471031!A311),"308")</f>
        <v>308</v>
      </c>
      <c r="Y315" s="10" t="str">
        <f ca="1">HYPERLINK("#"&amp;CELL("direccion",Tabla_471032!A311),"308")</f>
        <v>308</v>
      </c>
      <c r="Z315" s="10" t="str">
        <f ca="1">HYPERLINK("#"&amp;CELL("direccion",Tabla_471059!A311),"308")</f>
        <v>308</v>
      </c>
      <c r="AA315" s="10" t="str">
        <f ca="1">HYPERLINK("#"&amp;CELL("direccion",Tabla_471071!A311),"308")</f>
        <v>308</v>
      </c>
      <c r="AB315" s="10" t="str">
        <f ca="1">HYPERLINK("#"&amp;CELL("direccion",Tabla_471062!A311),"308")</f>
        <v>308</v>
      </c>
      <c r="AC315" s="10" t="str">
        <f ca="1">HYPERLINK("#"&amp;CELL("direccion",Tabla_471074!A311),"308")</f>
        <v>308</v>
      </c>
      <c r="AD315" s="5" t="s">
        <v>213</v>
      </c>
      <c r="AE315" s="3">
        <v>46203</v>
      </c>
    </row>
    <row r="316" spans="1:31" x14ac:dyDescent="0.25">
      <c r="A316" s="5">
        <v>2026</v>
      </c>
      <c r="B316" s="3">
        <v>46113</v>
      </c>
      <c r="C316" s="3">
        <v>46203</v>
      </c>
      <c r="D316" s="5" t="s">
        <v>89</v>
      </c>
      <c r="E316" s="5">
        <v>1140</v>
      </c>
      <c r="F316" s="5" t="s">
        <v>325</v>
      </c>
      <c r="G316" s="5" t="s">
        <v>325</v>
      </c>
      <c r="H316" s="5" t="s">
        <v>225</v>
      </c>
      <c r="I316" s="5" t="s">
        <v>880</v>
      </c>
      <c r="J316" s="5" t="s">
        <v>881</v>
      </c>
      <c r="K316" s="5" t="s">
        <v>334</v>
      </c>
      <c r="L316" s="5" t="s">
        <v>92</v>
      </c>
      <c r="M316" s="5">
        <v>18700</v>
      </c>
      <c r="N316" s="5" t="s">
        <v>212</v>
      </c>
      <c r="O316" s="5">
        <v>16373.68</v>
      </c>
      <c r="P316" s="5" t="s">
        <v>212</v>
      </c>
      <c r="Q316" s="10" t="str">
        <f ca="1">HYPERLINK("#"&amp;CELL("direccion",Tabla_471065!A312),"309")</f>
        <v>309</v>
      </c>
      <c r="R316" s="10" t="str">
        <f ca="1">HYPERLINK("#"&amp;CELL("direccion",Tabla_471039!A312),"309")</f>
        <v>309</v>
      </c>
      <c r="S316" s="10" t="str">
        <f ca="1">HYPERLINK("#"&amp;CELL("direccion",Tabla_471067!A312),"309")</f>
        <v>309</v>
      </c>
      <c r="T316" s="10" t="str">
        <f ca="1">HYPERLINK("#"&amp;CELL("direccion",Tabla_471023!A312),"309")</f>
        <v>309</v>
      </c>
      <c r="U316" s="10" t="str">
        <f ca="1">HYPERLINK("#"&amp;CELL("direccion",Tabla_471047!A312),"309")</f>
        <v>309</v>
      </c>
      <c r="V316" s="10" t="str">
        <f ca="1">HYPERLINK("#"&amp;CELL("direccion",Tabla_471030!A312),"309")</f>
        <v>309</v>
      </c>
      <c r="W316" s="10" t="str">
        <f ca="1">HYPERLINK("#"&amp;CELL("direccion",Tabla_471041!A312),"309")</f>
        <v>309</v>
      </c>
      <c r="X316" s="10" t="str">
        <f ca="1">HYPERLINK("#"&amp;CELL("direccion",Tabla_471031!A312),"309")</f>
        <v>309</v>
      </c>
      <c r="Y316" s="10" t="str">
        <f ca="1">HYPERLINK("#"&amp;CELL("direccion",Tabla_471032!A312),"309")</f>
        <v>309</v>
      </c>
      <c r="Z316" s="10" t="str">
        <f ca="1">HYPERLINK("#"&amp;CELL("direccion",Tabla_471059!A312),"309")</f>
        <v>309</v>
      </c>
      <c r="AA316" s="10" t="str">
        <f ca="1">HYPERLINK("#"&amp;CELL("direccion",Tabla_471071!A312),"309")</f>
        <v>309</v>
      </c>
      <c r="AB316" s="10" t="str">
        <f ca="1">HYPERLINK("#"&amp;CELL("direccion",Tabla_471062!A312),"309")</f>
        <v>309</v>
      </c>
      <c r="AC316" s="10" t="str">
        <f ca="1">HYPERLINK("#"&amp;CELL("direccion",Tabla_471074!A312),"309")</f>
        <v>309</v>
      </c>
      <c r="AD316" s="5" t="s">
        <v>213</v>
      </c>
      <c r="AE316" s="3">
        <v>46203</v>
      </c>
    </row>
    <row r="317" spans="1:31" x14ac:dyDescent="0.25">
      <c r="A317" s="5">
        <v>2026</v>
      </c>
      <c r="B317" s="3">
        <v>46113</v>
      </c>
      <c r="C317" s="3">
        <v>46203</v>
      </c>
      <c r="D317" s="5" t="s">
        <v>89</v>
      </c>
      <c r="E317" s="5">
        <v>1145</v>
      </c>
      <c r="F317" s="5" t="s">
        <v>325</v>
      </c>
      <c r="G317" s="5" t="s">
        <v>325</v>
      </c>
      <c r="H317" s="5" t="s">
        <v>225</v>
      </c>
      <c r="I317" s="5" t="s">
        <v>882</v>
      </c>
      <c r="J317" s="5" t="s">
        <v>369</v>
      </c>
      <c r="K317" s="5" t="s">
        <v>370</v>
      </c>
      <c r="L317" s="5" t="s">
        <v>91</v>
      </c>
      <c r="M317" s="5">
        <v>23800</v>
      </c>
      <c r="N317" s="5" t="s">
        <v>212</v>
      </c>
      <c r="O317" s="5">
        <v>20384.32</v>
      </c>
      <c r="P317" s="5" t="s">
        <v>212</v>
      </c>
      <c r="Q317" s="10" t="str">
        <f ca="1">HYPERLINK("#"&amp;CELL("direccion",Tabla_471065!A313),"310")</f>
        <v>310</v>
      </c>
      <c r="R317" s="10" t="str">
        <f ca="1">HYPERLINK("#"&amp;CELL("direccion",Tabla_471039!A313),"310")</f>
        <v>310</v>
      </c>
      <c r="S317" s="10" t="str">
        <f ca="1">HYPERLINK("#"&amp;CELL("direccion",Tabla_471067!A313),"310")</f>
        <v>310</v>
      </c>
      <c r="T317" s="10" t="str">
        <f ca="1">HYPERLINK("#"&amp;CELL("direccion",Tabla_471023!A313),"310")</f>
        <v>310</v>
      </c>
      <c r="U317" s="10" t="str">
        <f ca="1">HYPERLINK("#"&amp;CELL("direccion",Tabla_471047!A313),"310")</f>
        <v>310</v>
      </c>
      <c r="V317" s="10" t="str">
        <f ca="1">HYPERLINK("#"&amp;CELL("direccion",Tabla_471030!A313),"310")</f>
        <v>310</v>
      </c>
      <c r="W317" s="10" t="str">
        <f ca="1">HYPERLINK("#"&amp;CELL("direccion",Tabla_471041!A313),"310")</f>
        <v>310</v>
      </c>
      <c r="X317" s="10" t="str">
        <f ca="1">HYPERLINK("#"&amp;CELL("direccion",Tabla_471031!A313),"310")</f>
        <v>310</v>
      </c>
      <c r="Y317" s="10" t="str">
        <f ca="1">HYPERLINK("#"&amp;CELL("direccion",Tabla_471032!A313),"310")</f>
        <v>310</v>
      </c>
      <c r="Z317" s="10" t="str">
        <f ca="1">HYPERLINK("#"&amp;CELL("direccion",Tabla_471059!A313),"310")</f>
        <v>310</v>
      </c>
      <c r="AA317" s="10" t="str">
        <f ca="1">HYPERLINK("#"&amp;CELL("direccion",Tabla_471071!A313),"310")</f>
        <v>310</v>
      </c>
      <c r="AB317" s="10" t="str">
        <f ca="1">HYPERLINK("#"&amp;CELL("direccion",Tabla_471062!A313),"310")</f>
        <v>310</v>
      </c>
      <c r="AC317" s="10" t="str">
        <f ca="1">HYPERLINK("#"&amp;CELL("direccion",Tabla_471074!A313),"310")</f>
        <v>310</v>
      </c>
      <c r="AD317" s="5" t="s">
        <v>213</v>
      </c>
      <c r="AE317" s="3">
        <v>46203</v>
      </c>
    </row>
    <row r="318" spans="1:31" x14ac:dyDescent="0.25">
      <c r="A318" s="5">
        <v>2026</v>
      </c>
      <c r="B318" s="3">
        <v>46113</v>
      </c>
      <c r="C318" s="3">
        <v>46203</v>
      </c>
      <c r="D318" s="5" t="s">
        <v>89</v>
      </c>
      <c r="E318" s="5">
        <v>1145</v>
      </c>
      <c r="F318" s="5" t="s">
        <v>325</v>
      </c>
      <c r="G318" s="5" t="s">
        <v>325</v>
      </c>
      <c r="H318" s="5" t="s">
        <v>225</v>
      </c>
      <c r="I318" s="5" t="s">
        <v>883</v>
      </c>
      <c r="J318" s="5" t="s">
        <v>884</v>
      </c>
      <c r="K318" s="5" t="s">
        <v>885</v>
      </c>
      <c r="L318" s="5" t="s">
        <v>91</v>
      </c>
      <c r="M318" s="5">
        <v>23800</v>
      </c>
      <c r="N318" s="5" t="s">
        <v>212</v>
      </c>
      <c r="O318" s="5">
        <v>20384.32</v>
      </c>
      <c r="P318" s="5" t="s">
        <v>212</v>
      </c>
      <c r="Q318" s="10" t="str">
        <f ca="1">HYPERLINK("#"&amp;CELL("direccion",Tabla_471065!A314),"311")</f>
        <v>311</v>
      </c>
      <c r="R318" s="10" t="str">
        <f ca="1">HYPERLINK("#"&amp;CELL("direccion",Tabla_471039!A314),"311")</f>
        <v>311</v>
      </c>
      <c r="S318" s="10" t="str">
        <f ca="1">HYPERLINK("#"&amp;CELL("direccion",Tabla_471067!A314),"311")</f>
        <v>311</v>
      </c>
      <c r="T318" s="10" t="str">
        <f ca="1">HYPERLINK("#"&amp;CELL("direccion",Tabla_471023!A314),"311")</f>
        <v>311</v>
      </c>
      <c r="U318" s="10" t="str">
        <f ca="1">HYPERLINK("#"&amp;CELL("direccion",Tabla_471047!A314),"311")</f>
        <v>311</v>
      </c>
      <c r="V318" s="10" t="str">
        <f ca="1">HYPERLINK("#"&amp;CELL("direccion",Tabla_471030!A314),"311")</f>
        <v>311</v>
      </c>
      <c r="W318" s="10" t="str">
        <f ca="1">HYPERLINK("#"&amp;CELL("direccion",Tabla_471041!A314),"311")</f>
        <v>311</v>
      </c>
      <c r="X318" s="10" t="str">
        <f ca="1">HYPERLINK("#"&amp;CELL("direccion",Tabla_471031!A314),"311")</f>
        <v>311</v>
      </c>
      <c r="Y318" s="10" t="str">
        <f ca="1">HYPERLINK("#"&amp;CELL("direccion",Tabla_471032!A314),"311")</f>
        <v>311</v>
      </c>
      <c r="Z318" s="10" t="str">
        <f ca="1">HYPERLINK("#"&amp;CELL("direccion",Tabla_471059!A314),"311")</f>
        <v>311</v>
      </c>
      <c r="AA318" s="10" t="str">
        <f ca="1">HYPERLINK("#"&amp;CELL("direccion",Tabla_471071!A314),"311")</f>
        <v>311</v>
      </c>
      <c r="AB318" s="10" t="str">
        <f ca="1">HYPERLINK("#"&amp;CELL("direccion",Tabla_471062!A314),"311")</f>
        <v>311</v>
      </c>
      <c r="AC318" s="10" t="str">
        <f ca="1">HYPERLINK("#"&amp;CELL("direccion",Tabla_471074!A314),"311")</f>
        <v>311</v>
      </c>
      <c r="AD318" s="5" t="s">
        <v>213</v>
      </c>
      <c r="AE318" s="3">
        <v>46203</v>
      </c>
    </row>
    <row r="319" spans="1:31" x14ac:dyDescent="0.25">
      <c r="A319" s="5">
        <v>2026</v>
      </c>
      <c r="B319" s="3">
        <v>46113</v>
      </c>
      <c r="C319" s="3">
        <v>46203</v>
      </c>
      <c r="D319" s="5" t="s">
        <v>89</v>
      </c>
      <c r="E319" s="5">
        <v>1145</v>
      </c>
      <c r="F319" s="5" t="s">
        <v>325</v>
      </c>
      <c r="G319" s="5" t="s">
        <v>325</v>
      </c>
      <c r="H319" s="5" t="s">
        <v>225</v>
      </c>
      <c r="I319" s="5" t="s">
        <v>886</v>
      </c>
      <c r="J319" s="5" t="s">
        <v>373</v>
      </c>
      <c r="K319" s="5" t="s">
        <v>887</v>
      </c>
      <c r="L319" s="5" t="s">
        <v>91</v>
      </c>
      <c r="M319" s="5">
        <v>23800</v>
      </c>
      <c r="N319" s="5" t="s">
        <v>212</v>
      </c>
      <c r="O319" s="5">
        <v>20384.32</v>
      </c>
      <c r="P319" s="5" t="s">
        <v>212</v>
      </c>
      <c r="Q319" s="10" t="str">
        <f ca="1">HYPERLINK("#"&amp;CELL("direccion",Tabla_471065!A315),"312")</f>
        <v>312</v>
      </c>
      <c r="R319" s="10" t="str">
        <f ca="1">HYPERLINK("#"&amp;CELL("direccion",Tabla_471039!A315),"312")</f>
        <v>312</v>
      </c>
      <c r="S319" s="10" t="str">
        <f ca="1">HYPERLINK("#"&amp;CELL("direccion",Tabla_471067!A315),"312")</f>
        <v>312</v>
      </c>
      <c r="T319" s="10" t="str">
        <f ca="1">HYPERLINK("#"&amp;CELL("direccion",Tabla_471023!A315),"312")</f>
        <v>312</v>
      </c>
      <c r="U319" s="10" t="str">
        <f ca="1">HYPERLINK("#"&amp;CELL("direccion",Tabla_471047!A315),"312")</f>
        <v>312</v>
      </c>
      <c r="V319" s="10" t="str">
        <f ca="1">HYPERLINK("#"&amp;CELL("direccion",Tabla_471030!A315),"312")</f>
        <v>312</v>
      </c>
      <c r="W319" s="10" t="str">
        <f ca="1">HYPERLINK("#"&amp;CELL("direccion",Tabla_471041!A315),"312")</f>
        <v>312</v>
      </c>
      <c r="X319" s="10" t="str">
        <f ca="1">HYPERLINK("#"&amp;CELL("direccion",Tabla_471031!A315),"312")</f>
        <v>312</v>
      </c>
      <c r="Y319" s="10" t="str">
        <f ca="1">HYPERLINK("#"&amp;CELL("direccion",Tabla_471032!A315),"312")</f>
        <v>312</v>
      </c>
      <c r="Z319" s="10" t="str">
        <f ca="1">HYPERLINK("#"&amp;CELL("direccion",Tabla_471059!A315),"312")</f>
        <v>312</v>
      </c>
      <c r="AA319" s="10" t="str">
        <f ca="1">HYPERLINK("#"&amp;CELL("direccion",Tabla_471071!A315),"312")</f>
        <v>312</v>
      </c>
      <c r="AB319" s="10" t="str">
        <f ca="1">HYPERLINK("#"&amp;CELL("direccion",Tabla_471062!A315),"312")</f>
        <v>312</v>
      </c>
      <c r="AC319" s="10" t="str">
        <f ca="1">HYPERLINK("#"&amp;CELL("direccion",Tabla_471074!A315),"312")</f>
        <v>312</v>
      </c>
      <c r="AD319" s="5" t="s">
        <v>213</v>
      </c>
      <c r="AE319" s="3">
        <v>46203</v>
      </c>
    </row>
    <row r="320" spans="1:31" x14ac:dyDescent="0.25">
      <c r="A320" s="5">
        <v>2026</v>
      </c>
      <c r="B320" s="3">
        <v>46113</v>
      </c>
      <c r="C320" s="3">
        <v>46203</v>
      </c>
      <c r="D320" s="5" t="s">
        <v>89</v>
      </c>
      <c r="E320" s="5">
        <v>1145</v>
      </c>
      <c r="F320" s="5" t="s">
        <v>325</v>
      </c>
      <c r="G320" s="5" t="s">
        <v>325</v>
      </c>
      <c r="H320" s="5" t="s">
        <v>225</v>
      </c>
      <c r="I320" s="5" t="s">
        <v>888</v>
      </c>
      <c r="J320" s="5" t="s">
        <v>889</v>
      </c>
      <c r="K320" s="5" t="s">
        <v>675</v>
      </c>
      <c r="L320" s="5" t="s">
        <v>92</v>
      </c>
      <c r="M320" s="5">
        <v>23800</v>
      </c>
      <c r="N320" s="5" t="s">
        <v>212</v>
      </c>
      <c r="O320" s="5">
        <v>20384.32</v>
      </c>
      <c r="P320" s="5" t="s">
        <v>212</v>
      </c>
      <c r="Q320" s="10" t="str">
        <f ca="1">HYPERLINK("#"&amp;CELL("direccion",Tabla_471065!A316),"313")</f>
        <v>313</v>
      </c>
      <c r="R320" s="10" t="str">
        <f ca="1">HYPERLINK("#"&amp;CELL("direccion",Tabla_471039!A316),"313")</f>
        <v>313</v>
      </c>
      <c r="S320" s="10" t="str">
        <f ca="1">HYPERLINK("#"&amp;CELL("direccion",Tabla_471067!A316),"313")</f>
        <v>313</v>
      </c>
      <c r="T320" s="10" t="str">
        <f ca="1">HYPERLINK("#"&amp;CELL("direccion",Tabla_471023!A316),"313")</f>
        <v>313</v>
      </c>
      <c r="U320" s="10" t="str">
        <f ca="1">HYPERLINK("#"&amp;CELL("direccion",Tabla_471047!A316),"313")</f>
        <v>313</v>
      </c>
      <c r="V320" s="10" t="str">
        <f ca="1">HYPERLINK("#"&amp;CELL("direccion",Tabla_471030!A316),"313")</f>
        <v>313</v>
      </c>
      <c r="W320" s="10" t="str">
        <f ca="1">HYPERLINK("#"&amp;CELL("direccion",Tabla_471041!A316),"313")</f>
        <v>313</v>
      </c>
      <c r="X320" s="10" t="str">
        <f ca="1">HYPERLINK("#"&amp;CELL("direccion",Tabla_471031!A316),"313")</f>
        <v>313</v>
      </c>
      <c r="Y320" s="10" t="str">
        <f ca="1">HYPERLINK("#"&amp;CELL("direccion",Tabla_471032!A316),"313")</f>
        <v>313</v>
      </c>
      <c r="Z320" s="10" t="str">
        <f ca="1">HYPERLINK("#"&amp;CELL("direccion",Tabla_471059!A316),"313")</f>
        <v>313</v>
      </c>
      <c r="AA320" s="10" t="str">
        <f ca="1">HYPERLINK("#"&amp;CELL("direccion",Tabla_471071!A316),"313")</f>
        <v>313</v>
      </c>
      <c r="AB320" s="10" t="str">
        <f ca="1">HYPERLINK("#"&amp;CELL("direccion",Tabla_471062!A316),"313")</f>
        <v>313</v>
      </c>
      <c r="AC320" s="10" t="str">
        <f ca="1">HYPERLINK("#"&amp;CELL("direccion",Tabla_471074!A316),"313")</f>
        <v>313</v>
      </c>
      <c r="AD320" s="5" t="s">
        <v>213</v>
      </c>
      <c r="AE320" s="3">
        <v>46203</v>
      </c>
    </row>
    <row r="321" spans="1:31" x14ac:dyDescent="0.25">
      <c r="A321" s="5">
        <v>2026</v>
      </c>
      <c r="B321" s="3">
        <v>46113</v>
      </c>
      <c r="C321" s="3">
        <v>46203</v>
      </c>
      <c r="D321" s="5" t="s">
        <v>89</v>
      </c>
      <c r="E321" s="5">
        <v>1136</v>
      </c>
      <c r="F321" s="5" t="s">
        <v>325</v>
      </c>
      <c r="G321" s="5" t="s">
        <v>325</v>
      </c>
      <c r="H321" s="5" t="s">
        <v>225</v>
      </c>
      <c r="I321" s="5" t="s">
        <v>890</v>
      </c>
      <c r="J321" s="5" t="s">
        <v>589</v>
      </c>
      <c r="K321" s="5" t="s">
        <v>891</v>
      </c>
      <c r="L321" s="5" t="s">
        <v>91</v>
      </c>
      <c r="M321" s="5">
        <v>16200</v>
      </c>
      <c r="N321" s="5" t="s">
        <v>212</v>
      </c>
      <c r="O321" s="5">
        <v>14407.68</v>
      </c>
      <c r="P321" s="5" t="s">
        <v>212</v>
      </c>
      <c r="Q321" s="10" t="str">
        <f ca="1">HYPERLINK("#"&amp;CELL("direccion",Tabla_471065!A317),"314")</f>
        <v>314</v>
      </c>
      <c r="R321" s="10" t="str">
        <f ca="1">HYPERLINK("#"&amp;CELL("direccion",Tabla_471039!A317),"314")</f>
        <v>314</v>
      </c>
      <c r="S321" s="10" t="str">
        <f ca="1">HYPERLINK("#"&amp;CELL("direccion",Tabla_471067!A317),"314")</f>
        <v>314</v>
      </c>
      <c r="T321" s="10" t="str">
        <f ca="1">HYPERLINK("#"&amp;CELL("direccion",Tabla_471023!A317),"314")</f>
        <v>314</v>
      </c>
      <c r="U321" s="10" t="str">
        <f ca="1">HYPERLINK("#"&amp;CELL("direccion",Tabla_471047!A317),"314")</f>
        <v>314</v>
      </c>
      <c r="V321" s="10" t="str">
        <f ca="1">HYPERLINK("#"&amp;CELL("direccion",Tabla_471030!A317),"314")</f>
        <v>314</v>
      </c>
      <c r="W321" s="10" t="str">
        <f ca="1">HYPERLINK("#"&amp;CELL("direccion",Tabla_471041!A317),"314")</f>
        <v>314</v>
      </c>
      <c r="X321" s="10" t="str">
        <f ca="1">HYPERLINK("#"&amp;CELL("direccion",Tabla_471031!A317),"314")</f>
        <v>314</v>
      </c>
      <c r="Y321" s="10" t="str">
        <f ca="1">HYPERLINK("#"&amp;CELL("direccion",Tabla_471032!A317),"314")</f>
        <v>314</v>
      </c>
      <c r="Z321" s="10" t="str">
        <f ca="1">HYPERLINK("#"&amp;CELL("direccion",Tabla_471059!A317),"314")</f>
        <v>314</v>
      </c>
      <c r="AA321" s="10" t="str">
        <f ca="1">HYPERLINK("#"&amp;CELL("direccion",Tabla_471071!A317),"314")</f>
        <v>314</v>
      </c>
      <c r="AB321" s="10" t="str">
        <f ca="1">HYPERLINK("#"&amp;CELL("direccion",Tabla_471062!A317),"314")</f>
        <v>314</v>
      </c>
      <c r="AC321" s="10" t="str">
        <f ca="1">HYPERLINK("#"&amp;CELL("direccion",Tabla_471074!A317),"314")</f>
        <v>314</v>
      </c>
      <c r="AD321" s="5" t="s">
        <v>213</v>
      </c>
      <c r="AE321" s="3">
        <v>46203</v>
      </c>
    </row>
    <row r="322" spans="1:31" x14ac:dyDescent="0.25">
      <c r="A322" s="5">
        <v>2026</v>
      </c>
      <c r="B322" s="3">
        <v>46113</v>
      </c>
      <c r="C322" s="3">
        <v>46203</v>
      </c>
      <c r="D322" s="5" t="s">
        <v>89</v>
      </c>
      <c r="E322" s="5">
        <v>1136</v>
      </c>
      <c r="F322" s="5" t="s">
        <v>325</v>
      </c>
      <c r="G322" s="5" t="s">
        <v>325</v>
      </c>
      <c r="H322" s="5" t="s">
        <v>225</v>
      </c>
      <c r="I322" s="5" t="s">
        <v>892</v>
      </c>
      <c r="J322" s="5" t="s">
        <v>893</v>
      </c>
      <c r="K322" s="5" t="s">
        <v>894</v>
      </c>
      <c r="L322" s="5" t="s">
        <v>92</v>
      </c>
      <c r="M322" s="5">
        <v>16200</v>
      </c>
      <c r="N322" s="5" t="s">
        <v>212</v>
      </c>
      <c r="O322" s="5">
        <v>14407.68</v>
      </c>
      <c r="P322" s="5" t="s">
        <v>212</v>
      </c>
      <c r="Q322" s="10" t="str">
        <f ca="1">HYPERLINK("#"&amp;CELL("direccion",Tabla_471065!A318),"315")</f>
        <v>315</v>
      </c>
      <c r="R322" s="10" t="str">
        <f ca="1">HYPERLINK("#"&amp;CELL("direccion",Tabla_471039!A318),"315")</f>
        <v>315</v>
      </c>
      <c r="S322" s="10" t="str">
        <f ca="1">HYPERLINK("#"&amp;CELL("direccion",Tabla_471067!A318),"315")</f>
        <v>315</v>
      </c>
      <c r="T322" s="10" t="str">
        <f ca="1">HYPERLINK("#"&amp;CELL("direccion",Tabla_471023!A318),"315")</f>
        <v>315</v>
      </c>
      <c r="U322" s="10" t="str">
        <f ca="1">HYPERLINK("#"&amp;CELL("direccion",Tabla_471047!A318),"315")</f>
        <v>315</v>
      </c>
      <c r="V322" s="10" t="str">
        <f ca="1">HYPERLINK("#"&amp;CELL("direccion",Tabla_471030!A318),"315")</f>
        <v>315</v>
      </c>
      <c r="W322" s="10" t="str">
        <f ca="1">HYPERLINK("#"&amp;CELL("direccion",Tabla_471041!A318),"315")</f>
        <v>315</v>
      </c>
      <c r="X322" s="10" t="str">
        <f ca="1">HYPERLINK("#"&amp;CELL("direccion",Tabla_471031!A318),"315")</f>
        <v>315</v>
      </c>
      <c r="Y322" s="10" t="str">
        <f ca="1">HYPERLINK("#"&amp;CELL("direccion",Tabla_471032!A318),"315")</f>
        <v>315</v>
      </c>
      <c r="Z322" s="10" t="str">
        <f ca="1">HYPERLINK("#"&amp;CELL("direccion",Tabla_471059!A318),"315")</f>
        <v>315</v>
      </c>
      <c r="AA322" s="10" t="str">
        <f ca="1">HYPERLINK("#"&amp;CELL("direccion",Tabla_471071!A318),"315")</f>
        <v>315</v>
      </c>
      <c r="AB322" s="10" t="str">
        <f ca="1">HYPERLINK("#"&amp;CELL("direccion",Tabla_471062!A318),"315")</f>
        <v>315</v>
      </c>
      <c r="AC322" s="10" t="str">
        <f ca="1">HYPERLINK("#"&amp;CELL("direccion",Tabla_471074!A318),"315")</f>
        <v>315</v>
      </c>
      <c r="AD322" s="5" t="s">
        <v>213</v>
      </c>
      <c r="AE322" s="3">
        <v>46203</v>
      </c>
    </row>
    <row r="323" spans="1:31" x14ac:dyDescent="0.25">
      <c r="A323" s="5">
        <v>2026</v>
      </c>
      <c r="B323" s="3">
        <v>46113</v>
      </c>
      <c r="C323" s="3">
        <v>46203</v>
      </c>
      <c r="D323" s="5" t="s">
        <v>89</v>
      </c>
      <c r="E323" s="5">
        <v>1145</v>
      </c>
      <c r="F323" s="5" t="s">
        <v>325</v>
      </c>
      <c r="G323" s="5" t="s">
        <v>325</v>
      </c>
      <c r="H323" s="5" t="s">
        <v>225</v>
      </c>
      <c r="I323" s="5" t="s">
        <v>895</v>
      </c>
      <c r="J323" s="5" t="s">
        <v>548</v>
      </c>
      <c r="K323" s="5" t="s">
        <v>896</v>
      </c>
      <c r="L323" s="5" t="s">
        <v>92</v>
      </c>
      <c r="M323" s="5">
        <v>23800</v>
      </c>
      <c r="N323" s="5" t="s">
        <v>212</v>
      </c>
      <c r="O323" s="5">
        <v>20384.32</v>
      </c>
      <c r="P323" s="5" t="s">
        <v>212</v>
      </c>
      <c r="Q323" s="10" t="str">
        <f ca="1">HYPERLINK("#"&amp;CELL("direccion",Tabla_471065!A319),"316")</f>
        <v>316</v>
      </c>
      <c r="R323" s="10" t="str">
        <f ca="1">HYPERLINK("#"&amp;CELL("direccion",Tabla_471039!A319),"316")</f>
        <v>316</v>
      </c>
      <c r="S323" s="10" t="str">
        <f ca="1">HYPERLINK("#"&amp;CELL("direccion",Tabla_471067!A319),"316")</f>
        <v>316</v>
      </c>
      <c r="T323" s="10" t="str">
        <f ca="1">HYPERLINK("#"&amp;CELL("direccion",Tabla_471023!A319),"316")</f>
        <v>316</v>
      </c>
      <c r="U323" s="10" t="str">
        <f ca="1">HYPERLINK("#"&amp;CELL("direccion",Tabla_471047!A319),"316")</f>
        <v>316</v>
      </c>
      <c r="V323" s="10" t="str">
        <f ca="1">HYPERLINK("#"&amp;CELL("direccion",Tabla_471030!A319),"316")</f>
        <v>316</v>
      </c>
      <c r="W323" s="10" t="str">
        <f ca="1">HYPERLINK("#"&amp;CELL("direccion",Tabla_471041!A319),"316")</f>
        <v>316</v>
      </c>
      <c r="X323" s="10" t="str">
        <f ca="1">HYPERLINK("#"&amp;CELL("direccion",Tabla_471031!A319),"316")</f>
        <v>316</v>
      </c>
      <c r="Y323" s="10" t="str">
        <f ca="1">HYPERLINK("#"&amp;CELL("direccion",Tabla_471032!A319),"316")</f>
        <v>316</v>
      </c>
      <c r="Z323" s="10" t="str">
        <f ca="1">HYPERLINK("#"&amp;CELL("direccion",Tabla_471059!A319),"316")</f>
        <v>316</v>
      </c>
      <c r="AA323" s="10" t="str">
        <f ca="1">HYPERLINK("#"&amp;CELL("direccion",Tabla_471071!A319),"316")</f>
        <v>316</v>
      </c>
      <c r="AB323" s="10" t="str">
        <f ca="1">HYPERLINK("#"&amp;CELL("direccion",Tabla_471062!A319),"316")</f>
        <v>316</v>
      </c>
      <c r="AC323" s="10" t="str">
        <f ca="1">HYPERLINK("#"&amp;CELL("direccion",Tabla_471074!A319),"316")</f>
        <v>316</v>
      </c>
      <c r="AD323" s="5" t="s">
        <v>213</v>
      </c>
      <c r="AE323" s="3">
        <v>46203</v>
      </c>
    </row>
    <row r="324" spans="1:31" x14ac:dyDescent="0.25">
      <c r="A324" s="5">
        <v>2026</v>
      </c>
      <c r="B324" s="3">
        <v>46113</v>
      </c>
      <c r="C324" s="3">
        <v>46203</v>
      </c>
      <c r="D324" s="5" t="s">
        <v>89</v>
      </c>
      <c r="E324" s="5">
        <v>1145</v>
      </c>
      <c r="F324" s="5" t="s">
        <v>325</v>
      </c>
      <c r="G324" s="5" t="s">
        <v>325</v>
      </c>
      <c r="H324" s="5" t="s">
        <v>225</v>
      </c>
      <c r="I324" s="5" t="s">
        <v>897</v>
      </c>
      <c r="J324" s="5" t="s">
        <v>898</v>
      </c>
      <c r="K324" s="5" t="s">
        <v>899</v>
      </c>
      <c r="L324" s="5" t="s">
        <v>91</v>
      </c>
      <c r="M324" s="5">
        <v>23800</v>
      </c>
      <c r="N324" s="5" t="s">
        <v>212</v>
      </c>
      <c r="O324" s="5">
        <v>20384.32</v>
      </c>
      <c r="P324" s="5" t="s">
        <v>212</v>
      </c>
      <c r="Q324" s="10" t="str">
        <f ca="1">HYPERLINK("#"&amp;CELL("direccion",Tabla_471065!A320),"317")</f>
        <v>317</v>
      </c>
      <c r="R324" s="10" t="str">
        <f ca="1">HYPERLINK("#"&amp;CELL("direccion",Tabla_471039!A320),"317")</f>
        <v>317</v>
      </c>
      <c r="S324" s="10" t="str">
        <f ca="1">HYPERLINK("#"&amp;CELL("direccion",Tabla_471067!A320),"317")</f>
        <v>317</v>
      </c>
      <c r="T324" s="10" t="str">
        <f ca="1">HYPERLINK("#"&amp;CELL("direccion",Tabla_471023!A320),"317")</f>
        <v>317</v>
      </c>
      <c r="U324" s="10" t="str">
        <f ca="1">HYPERLINK("#"&amp;CELL("direccion",Tabla_471047!A320),"317")</f>
        <v>317</v>
      </c>
      <c r="V324" s="10" t="str">
        <f ca="1">HYPERLINK("#"&amp;CELL("direccion",Tabla_471030!A320),"317")</f>
        <v>317</v>
      </c>
      <c r="W324" s="10" t="str">
        <f ca="1">HYPERLINK("#"&amp;CELL("direccion",Tabla_471041!A320),"317")</f>
        <v>317</v>
      </c>
      <c r="X324" s="10" t="str">
        <f ca="1">HYPERLINK("#"&amp;CELL("direccion",Tabla_471031!A320),"317")</f>
        <v>317</v>
      </c>
      <c r="Y324" s="10" t="str">
        <f ca="1">HYPERLINK("#"&amp;CELL("direccion",Tabla_471032!A320),"317")</f>
        <v>317</v>
      </c>
      <c r="Z324" s="10" t="str">
        <f ca="1">HYPERLINK("#"&amp;CELL("direccion",Tabla_471059!A320),"317")</f>
        <v>317</v>
      </c>
      <c r="AA324" s="10" t="str">
        <f ca="1">HYPERLINK("#"&amp;CELL("direccion",Tabla_471071!A320),"317")</f>
        <v>317</v>
      </c>
      <c r="AB324" s="10" t="str">
        <f ca="1">HYPERLINK("#"&amp;CELL("direccion",Tabla_471062!A320),"317")</f>
        <v>317</v>
      </c>
      <c r="AC324" s="10" t="str">
        <f ca="1">HYPERLINK("#"&amp;CELL("direccion",Tabla_471074!A320),"317")</f>
        <v>317</v>
      </c>
      <c r="AD324" s="5" t="s">
        <v>213</v>
      </c>
      <c r="AE324" s="3">
        <v>46203</v>
      </c>
    </row>
    <row r="325" spans="1:31" x14ac:dyDescent="0.25">
      <c r="A325" s="5">
        <v>2026</v>
      </c>
      <c r="B325" s="3">
        <v>46113</v>
      </c>
      <c r="C325" s="3">
        <v>46203</v>
      </c>
      <c r="D325" s="5" t="s">
        <v>89</v>
      </c>
      <c r="E325" s="5">
        <v>1145</v>
      </c>
      <c r="F325" s="5" t="s">
        <v>325</v>
      </c>
      <c r="G325" s="5" t="s">
        <v>325</v>
      </c>
      <c r="H325" s="5" t="s">
        <v>225</v>
      </c>
      <c r="I325" s="5" t="s">
        <v>900</v>
      </c>
      <c r="J325" s="5" t="s">
        <v>436</v>
      </c>
      <c r="K325" s="5" t="s">
        <v>901</v>
      </c>
      <c r="L325" s="5" t="s">
        <v>91</v>
      </c>
      <c r="M325" s="5">
        <v>23800</v>
      </c>
      <c r="N325" s="5" t="s">
        <v>212</v>
      </c>
      <c r="O325" s="5">
        <v>20384.32</v>
      </c>
      <c r="P325" s="5" t="s">
        <v>212</v>
      </c>
      <c r="Q325" s="10" t="str">
        <f ca="1">HYPERLINK("#"&amp;CELL("direccion",Tabla_471065!A321),"318")</f>
        <v>318</v>
      </c>
      <c r="R325" s="10" t="str">
        <f ca="1">HYPERLINK("#"&amp;CELL("direccion",Tabla_471039!A321),"318")</f>
        <v>318</v>
      </c>
      <c r="S325" s="10" t="str">
        <f ca="1">HYPERLINK("#"&amp;CELL("direccion",Tabla_471067!A321),"318")</f>
        <v>318</v>
      </c>
      <c r="T325" s="10" t="str">
        <f ca="1">HYPERLINK("#"&amp;CELL("direccion",Tabla_471023!A321),"318")</f>
        <v>318</v>
      </c>
      <c r="U325" s="10" t="str">
        <f ca="1">HYPERLINK("#"&amp;CELL("direccion",Tabla_471047!A321),"318")</f>
        <v>318</v>
      </c>
      <c r="V325" s="10" t="str">
        <f ca="1">HYPERLINK("#"&amp;CELL("direccion",Tabla_471030!A321),"318")</f>
        <v>318</v>
      </c>
      <c r="W325" s="10" t="str">
        <f ca="1">HYPERLINK("#"&amp;CELL("direccion",Tabla_471041!A321),"318")</f>
        <v>318</v>
      </c>
      <c r="X325" s="10" t="str">
        <f ca="1">HYPERLINK("#"&amp;CELL("direccion",Tabla_471031!A321),"318")</f>
        <v>318</v>
      </c>
      <c r="Y325" s="10" t="str">
        <f ca="1">HYPERLINK("#"&amp;CELL("direccion",Tabla_471032!A321),"318")</f>
        <v>318</v>
      </c>
      <c r="Z325" s="10" t="str">
        <f ca="1">HYPERLINK("#"&amp;CELL("direccion",Tabla_471059!A321),"318")</f>
        <v>318</v>
      </c>
      <c r="AA325" s="10" t="str">
        <f ca="1">HYPERLINK("#"&amp;CELL("direccion",Tabla_471071!A321),"318")</f>
        <v>318</v>
      </c>
      <c r="AB325" s="10" t="str">
        <f ca="1">HYPERLINK("#"&amp;CELL("direccion",Tabla_471062!A321),"318")</f>
        <v>318</v>
      </c>
      <c r="AC325" s="10" t="str">
        <f ca="1">HYPERLINK("#"&amp;CELL("direccion",Tabla_471074!A321),"318")</f>
        <v>318</v>
      </c>
      <c r="AD325" s="5" t="s">
        <v>213</v>
      </c>
      <c r="AE325" s="3">
        <v>46203</v>
      </c>
    </row>
    <row r="326" spans="1:31" x14ac:dyDescent="0.25">
      <c r="A326" s="5">
        <v>2026</v>
      </c>
      <c r="B326" s="3">
        <v>46113</v>
      </c>
      <c r="C326" s="3">
        <v>46203</v>
      </c>
      <c r="D326" s="5" t="s">
        <v>89</v>
      </c>
      <c r="E326" s="5">
        <v>1140</v>
      </c>
      <c r="F326" s="5" t="s">
        <v>325</v>
      </c>
      <c r="G326" s="5" t="s">
        <v>325</v>
      </c>
      <c r="H326" s="5" t="s">
        <v>225</v>
      </c>
      <c r="I326" s="5" t="s">
        <v>902</v>
      </c>
      <c r="J326" s="5" t="s">
        <v>751</v>
      </c>
      <c r="K326" s="5" t="s">
        <v>385</v>
      </c>
      <c r="L326" s="5" t="s">
        <v>92</v>
      </c>
      <c r="M326" s="5">
        <v>18700</v>
      </c>
      <c r="N326" s="5" t="s">
        <v>212</v>
      </c>
      <c r="O326" s="5">
        <v>16373.68</v>
      </c>
      <c r="P326" s="5" t="s">
        <v>212</v>
      </c>
      <c r="Q326" s="10" t="str">
        <f ca="1">HYPERLINK("#"&amp;CELL("direccion",Tabla_471065!A322),"319")</f>
        <v>319</v>
      </c>
      <c r="R326" s="10" t="str">
        <f ca="1">HYPERLINK("#"&amp;CELL("direccion",Tabla_471039!A322),"319")</f>
        <v>319</v>
      </c>
      <c r="S326" s="10" t="str">
        <f ca="1">HYPERLINK("#"&amp;CELL("direccion",Tabla_471067!A322),"319")</f>
        <v>319</v>
      </c>
      <c r="T326" s="10" t="str">
        <f ca="1">HYPERLINK("#"&amp;CELL("direccion",Tabla_471023!A322),"319")</f>
        <v>319</v>
      </c>
      <c r="U326" s="10" t="str">
        <f ca="1">HYPERLINK("#"&amp;CELL("direccion",Tabla_471047!A322),"319")</f>
        <v>319</v>
      </c>
      <c r="V326" s="10" t="str">
        <f ca="1">HYPERLINK("#"&amp;CELL("direccion",Tabla_471030!A322),"319")</f>
        <v>319</v>
      </c>
      <c r="W326" s="10" t="str">
        <f ca="1">HYPERLINK("#"&amp;CELL("direccion",Tabla_471041!A322),"319")</f>
        <v>319</v>
      </c>
      <c r="X326" s="10" t="str">
        <f ca="1">HYPERLINK("#"&amp;CELL("direccion",Tabla_471031!A322),"319")</f>
        <v>319</v>
      </c>
      <c r="Y326" s="10" t="str">
        <f ca="1">HYPERLINK("#"&amp;CELL("direccion",Tabla_471032!A322),"319")</f>
        <v>319</v>
      </c>
      <c r="Z326" s="10" t="str">
        <f ca="1">HYPERLINK("#"&amp;CELL("direccion",Tabla_471059!A322),"319")</f>
        <v>319</v>
      </c>
      <c r="AA326" s="10" t="str">
        <f ca="1">HYPERLINK("#"&amp;CELL("direccion",Tabla_471071!A322),"319")</f>
        <v>319</v>
      </c>
      <c r="AB326" s="10" t="str">
        <f ca="1">HYPERLINK("#"&amp;CELL("direccion",Tabla_471062!A322),"319")</f>
        <v>319</v>
      </c>
      <c r="AC326" s="10" t="str">
        <f ca="1">HYPERLINK("#"&amp;CELL("direccion",Tabla_471074!A322),"319")</f>
        <v>319</v>
      </c>
      <c r="AD326" s="5" t="s">
        <v>213</v>
      </c>
      <c r="AE326" s="3">
        <v>46203</v>
      </c>
    </row>
    <row r="327" spans="1:31" x14ac:dyDescent="0.25">
      <c r="A327" s="5">
        <v>2026</v>
      </c>
      <c r="B327" s="3">
        <v>46113</v>
      </c>
      <c r="C327" s="3">
        <v>46203</v>
      </c>
      <c r="D327" s="5" t="s">
        <v>89</v>
      </c>
      <c r="E327" s="5">
        <v>1140</v>
      </c>
      <c r="F327" s="5" t="s">
        <v>325</v>
      </c>
      <c r="G327" s="5" t="s">
        <v>325</v>
      </c>
      <c r="H327" s="5" t="s">
        <v>225</v>
      </c>
      <c r="I327" s="5" t="s">
        <v>903</v>
      </c>
      <c r="J327" s="5" t="s">
        <v>370</v>
      </c>
      <c r="K327" s="5" t="s">
        <v>467</v>
      </c>
      <c r="L327" s="5" t="s">
        <v>91</v>
      </c>
      <c r="M327" s="5">
        <v>18700</v>
      </c>
      <c r="N327" s="5" t="s">
        <v>212</v>
      </c>
      <c r="O327" s="5">
        <v>16373.68</v>
      </c>
      <c r="P327" s="5" t="s">
        <v>212</v>
      </c>
      <c r="Q327" s="10" t="str">
        <f ca="1">HYPERLINK("#"&amp;CELL("direccion",Tabla_471065!A323),"320")</f>
        <v>320</v>
      </c>
      <c r="R327" s="10" t="str">
        <f ca="1">HYPERLINK("#"&amp;CELL("direccion",Tabla_471039!A323),"320")</f>
        <v>320</v>
      </c>
      <c r="S327" s="10" t="str">
        <f ca="1">HYPERLINK("#"&amp;CELL("direccion",Tabla_471067!A323),"320")</f>
        <v>320</v>
      </c>
      <c r="T327" s="10" t="str">
        <f ca="1">HYPERLINK("#"&amp;CELL("direccion",Tabla_471023!A323),"320")</f>
        <v>320</v>
      </c>
      <c r="U327" s="10" t="str">
        <f ca="1">HYPERLINK("#"&amp;CELL("direccion",Tabla_471047!A323),"320")</f>
        <v>320</v>
      </c>
      <c r="V327" s="10" t="str">
        <f ca="1">HYPERLINK("#"&amp;CELL("direccion",Tabla_471030!A323),"320")</f>
        <v>320</v>
      </c>
      <c r="W327" s="10" t="str">
        <f ca="1">HYPERLINK("#"&amp;CELL("direccion",Tabla_471041!A323),"320")</f>
        <v>320</v>
      </c>
      <c r="X327" s="10" t="str">
        <f ca="1">HYPERLINK("#"&amp;CELL("direccion",Tabla_471031!A323),"320")</f>
        <v>320</v>
      </c>
      <c r="Y327" s="10" t="str">
        <f ca="1">HYPERLINK("#"&amp;CELL("direccion",Tabla_471032!A323),"320")</f>
        <v>320</v>
      </c>
      <c r="Z327" s="10" t="str">
        <f ca="1">HYPERLINK("#"&amp;CELL("direccion",Tabla_471059!A323),"320")</f>
        <v>320</v>
      </c>
      <c r="AA327" s="10" t="str">
        <f ca="1">HYPERLINK("#"&amp;CELL("direccion",Tabla_471071!A323),"320")</f>
        <v>320</v>
      </c>
      <c r="AB327" s="10" t="str">
        <f ca="1">HYPERLINK("#"&amp;CELL("direccion",Tabla_471062!A323),"320")</f>
        <v>320</v>
      </c>
      <c r="AC327" s="10" t="str">
        <f ca="1">HYPERLINK("#"&amp;CELL("direccion",Tabla_471074!A323),"320")</f>
        <v>320</v>
      </c>
      <c r="AD327" s="5" t="s">
        <v>213</v>
      </c>
      <c r="AE327" s="3">
        <v>46203</v>
      </c>
    </row>
    <row r="328" spans="1:31" x14ac:dyDescent="0.25">
      <c r="A328" s="5">
        <v>2026</v>
      </c>
      <c r="B328" s="3">
        <v>46113</v>
      </c>
      <c r="C328" s="3">
        <v>46203</v>
      </c>
      <c r="D328" s="5" t="s">
        <v>89</v>
      </c>
      <c r="E328" s="5">
        <v>1140</v>
      </c>
      <c r="F328" s="5" t="s">
        <v>325</v>
      </c>
      <c r="G328" s="5" t="s">
        <v>325</v>
      </c>
      <c r="H328" s="5" t="s">
        <v>225</v>
      </c>
      <c r="I328" s="5" t="s">
        <v>539</v>
      </c>
      <c r="J328" s="5" t="s">
        <v>503</v>
      </c>
      <c r="K328" s="5" t="s">
        <v>550</v>
      </c>
      <c r="L328" s="5" t="s">
        <v>92</v>
      </c>
      <c r="M328" s="5">
        <v>18700</v>
      </c>
      <c r="N328" s="5" t="s">
        <v>212</v>
      </c>
      <c r="O328" s="5">
        <v>16373.68</v>
      </c>
      <c r="P328" s="5" t="s">
        <v>212</v>
      </c>
      <c r="Q328" s="10" t="str">
        <f ca="1">HYPERLINK("#"&amp;CELL("direccion",Tabla_471065!A324),"321")</f>
        <v>321</v>
      </c>
      <c r="R328" s="10" t="str">
        <f ca="1">HYPERLINK("#"&amp;CELL("direccion",Tabla_471039!A324),"321")</f>
        <v>321</v>
      </c>
      <c r="S328" s="10" t="str">
        <f ca="1">HYPERLINK("#"&amp;CELL("direccion",Tabla_471067!A324),"321")</f>
        <v>321</v>
      </c>
      <c r="T328" s="10" t="str">
        <f ca="1">HYPERLINK("#"&amp;CELL("direccion",Tabla_471023!A324),"321")</f>
        <v>321</v>
      </c>
      <c r="U328" s="10" t="str">
        <f ca="1">HYPERLINK("#"&amp;CELL("direccion",Tabla_471047!A324),"321")</f>
        <v>321</v>
      </c>
      <c r="V328" s="10" t="str">
        <f ca="1">HYPERLINK("#"&amp;CELL("direccion",Tabla_471030!A324),"321")</f>
        <v>321</v>
      </c>
      <c r="W328" s="10" t="str">
        <f ca="1">HYPERLINK("#"&amp;CELL("direccion",Tabla_471041!A324),"321")</f>
        <v>321</v>
      </c>
      <c r="X328" s="10" t="str">
        <f ca="1">HYPERLINK("#"&amp;CELL("direccion",Tabla_471031!A324),"321")</f>
        <v>321</v>
      </c>
      <c r="Y328" s="10" t="str">
        <f ca="1">HYPERLINK("#"&amp;CELL("direccion",Tabla_471032!A324),"321")</f>
        <v>321</v>
      </c>
      <c r="Z328" s="10" t="str">
        <f ca="1">HYPERLINK("#"&amp;CELL("direccion",Tabla_471059!A324),"321")</f>
        <v>321</v>
      </c>
      <c r="AA328" s="10" t="str">
        <f ca="1">HYPERLINK("#"&amp;CELL("direccion",Tabla_471071!A324),"321")</f>
        <v>321</v>
      </c>
      <c r="AB328" s="10" t="str">
        <f ca="1">HYPERLINK("#"&amp;CELL("direccion",Tabla_471062!A324),"321")</f>
        <v>321</v>
      </c>
      <c r="AC328" s="10" t="str">
        <f ca="1">HYPERLINK("#"&amp;CELL("direccion",Tabla_471074!A324),"321")</f>
        <v>321</v>
      </c>
      <c r="AD328" s="5" t="s">
        <v>213</v>
      </c>
      <c r="AE328" s="3">
        <v>46203</v>
      </c>
    </row>
    <row r="329" spans="1:31" x14ac:dyDescent="0.25">
      <c r="A329" s="5">
        <v>2026</v>
      </c>
      <c r="B329" s="3">
        <v>46113</v>
      </c>
      <c r="C329" s="3">
        <v>46203</v>
      </c>
      <c r="D329" s="5" t="s">
        <v>89</v>
      </c>
      <c r="E329" s="5">
        <v>1140</v>
      </c>
      <c r="F329" s="5" t="s">
        <v>325</v>
      </c>
      <c r="G329" s="5" t="s">
        <v>325</v>
      </c>
      <c r="H329" s="5" t="s">
        <v>225</v>
      </c>
      <c r="I329" s="5" t="s">
        <v>904</v>
      </c>
      <c r="J329" s="5" t="s">
        <v>340</v>
      </c>
      <c r="K329" s="5" t="s">
        <v>738</v>
      </c>
      <c r="L329" s="5" t="s">
        <v>92</v>
      </c>
      <c r="M329" s="5">
        <v>18700</v>
      </c>
      <c r="N329" s="5" t="s">
        <v>212</v>
      </c>
      <c r="O329" s="5">
        <v>16373.68</v>
      </c>
      <c r="P329" s="5" t="s">
        <v>212</v>
      </c>
      <c r="Q329" s="10" t="str">
        <f ca="1">HYPERLINK("#"&amp;CELL("direccion",Tabla_471065!A325),"322")</f>
        <v>322</v>
      </c>
      <c r="R329" s="10" t="str">
        <f ca="1">HYPERLINK("#"&amp;CELL("direccion",Tabla_471039!A325),"322")</f>
        <v>322</v>
      </c>
      <c r="S329" s="10" t="str">
        <f ca="1">HYPERLINK("#"&amp;CELL("direccion",Tabla_471067!A325),"322")</f>
        <v>322</v>
      </c>
      <c r="T329" s="10" t="str">
        <f ca="1">HYPERLINK("#"&amp;CELL("direccion",Tabla_471023!A325),"322")</f>
        <v>322</v>
      </c>
      <c r="U329" s="10" t="str">
        <f ca="1">HYPERLINK("#"&amp;CELL("direccion",Tabla_471047!A325),"322")</f>
        <v>322</v>
      </c>
      <c r="V329" s="10" t="str">
        <f ca="1">HYPERLINK("#"&amp;CELL("direccion",Tabla_471030!A325),"322")</f>
        <v>322</v>
      </c>
      <c r="W329" s="10" t="str">
        <f ca="1">HYPERLINK("#"&amp;CELL("direccion",Tabla_471041!A325),"322")</f>
        <v>322</v>
      </c>
      <c r="X329" s="10" t="str">
        <f ca="1">HYPERLINK("#"&amp;CELL("direccion",Tabla_471031!A325),"322")</f>
        <v>322</v>
      </c>
      <c r="Y329" s="10" t="str">
        <f ca="1">HYPERLINK("#"&amp;CELL("direccion",Tabla_471032!A325),"322")</f>
        <v>322</v>
      </c>
      <c r="Z329" s="10" t="str">
        <f ca="1">HYPERLINK("#"&amp;CELL("direccion",Tabla_471059!A325),"322")</f>
        <v>322</v>
      </c>
      <c r="AA329" s="10" t="str">
        <f ca="1">HYPERLINK("#"&amp;CELL("direccion",Tabla_471071!A325),"322")</f>
        <v>322</v>
      </c>
      <c r="AB329" s="10" t="str">
        <f ca="1">HYPERLINK("#"&amp;CELL("direccion",Tabla_471062!A325),"322")</f>
        <v>322</v>
      </c>
      <c r="AC329" s="10" t="str">
        <f ca="1">HYPERLINK("#"&amp;CELL("direccion",Tabla_471074!A325),"322")</f>
        <v>322</v>
      </c>
      <c r="AD329" s="5" t="s">
        <v>213</v>
      </c>
      <c r="AE329" s="3">
        <v>46203</v>
      </c>
    </row>
    <row r="330" spans="1:31" x14ac:dyDescent="0.25">
      <c r="A330" s="5">
        <v>2026</v>
      </c>
      <c r="B330" s="3">
        <v>46113</v>
      </c>
      <c r="C330" s="3">
        <v>46203</v>
      </c>
      <c r="D330" s="5" t="s">
        <v>89</v>
      </c>
      <c r="E330" s="5">
        <v>1140</v>
      </c>
      <c r="F330" s="5" t="s">
        <v>325</v>
      </c>
      <c r="G330" s="5" t="s">
        <v>325</v>
      </c>
      <c r="H330" s="5" t="s">
        <v>225</v>
      </c>
      <c r="I330" s="5" t="s">
        <v>905</v>
      </c>
      <c r="J330" s="5" t="s">
        <v>510</v>
      </c>
      <c r="K330" s="5" t="s">
        <v>487</v>
      </c>
      <c r="L330" s="5" t="s">
        <v>92</v>
      </c>
      <c r="M330" s="5">
        <v>18700</v>
      </c>
      <c r="N330" s="5" t="s">
        <v>212</v>
      </c>
      <c r="O330" s="5">
        <v>16373.68</v>
      </c>
      <c r="P330" s="5" t="s">
        <v>212</v>
      </c>
      <c r="Q330" s="10" t="str">
        <f ca="1">HYPERLINK("#"&amp;CELL("direccion",Tabla_471065!A326),"323")</f>
        <v>323</v>
      </c>
      <c r="R330" s="10" t="str">
        <f ca="1">HYPERLINK("#"&amp;CELL("direccion",Tabla_471039!A326),"323")</f>
        <v>323</v>
      </c>
      <c r="S330" s="10" t="str">
        <f ca="1">HYPERLINK("#"&amp;CELL("direccion",Tabla_471067!A326),"323")</f>
        <v>323</v>
      </c>
      <c r="T330" s="10" t="str">
        <f ca="1">HYPERLINK("#"&amp;CELL("direccion",Tabla_471023!A326),"323")</f>
        <v>323</v>
      </c>
      <c r="U330" s="10" t="str">
        <f ca="1">HYPERLINK("#"&amp;CELL("direccion",Tabla_471047!A326),"323")</f>
        <v>323</v>
      </c>
      <c r="V330" s="10" t="str">
        <f ca="1">HYPERLINK("#"&amp;CELL("direccion",Tabla_471030!A326),"323")</f>
        <v>323</v>
      </c>
      <c r="W330" s="10" t="str">
        <f ca="1">HYPERLINK("#"&amp;CELL("direccion",Tabla_471041!A326),"323")</f>
        <v>323</v>
      </c>
      <c r="X330" s="10" t="str">
        <f ca="1">HYPERLINK("#"&amp;CELL("direccion",Tabla_471031!A326),"323")</f>
        <v>323</v>
      </c>
      <c r="Y330" s="10" t="str">
        <f ca="1">HYPERLINK("#"&amp;CELL("direccion",Tabla_471032!A326),"323")</f>
        <v>323</v>
      </c>
      <c r="Z330" s="10" t="str">
        <f ca="1">HYPERLINK("#"&amp;CELL("direccion",Tabla_471059!A326),"323")</f>
        <v>323</v>
      </c>
      <c r="AA330" s="10" t="str">
        <f ca="1">HYPERLINK("#"&amp;CELL("direccion",Tabla_471071!A326),"323")</f>
        <v>323</v>
      </c>
      <c r="AB330" s="10" t="str">
        <f ca="1">HYPERLINK("#"&amp;CELL("direccion",Tabla_471062!A326),"323")</f>
        <v>323</v>
      </c>
      <c r="AC330" s="10" t="str">
        <f ca="1">HYPERLINK("#"&amp;CELL("direccion",Tabla_471074!A326),"323")</f>
        <v>323</v>
      </c>
      <c r="AD330" s="5" t="s">
        <v>213</v>
      </c>
      <c r="AE330" s="3">
        <v>46203</v>
      </c>
    </row>
    <row r="331" spans="1:31" x14ac:dyDescent="0.25">
      <c r="A331" s="5">
        <v>2026</v>
      </c>
      <c r="B331" s="3">
        <v>46113</v>
      </c>
      <c r="C331" s="3">
        <v>46203</v>
      </c>
      <c r="D331" s="5" t="s">
        <v>89</v>
      </c>
      <c r="E331" s="5">
        <v>1140</v>
      </c>
      <c r="F331" s="5" t="s">
        <v>325</v>
      </c>
      <c r="G331" s="5" t="s">
        <v>325</v>
      </c>
      <c r="H331" s="5" t="s">
        <v>225</v>
      </c>
      <c r="I331" s="5" t="s">
        <v>906</v>
      </c>
      <c r="J331" s="5" t="s">
        <v>907</v>
      </c>
      <c r="K331" s="5" t="s">
        <v>908</v>
      </c>
      <c r="L331" s="5" t="s">
        <v>91</v>
      </c>
      <c r="M331" s="5">
        <v>18700</v>
      </c>
      <c r="N331" s="5" t="s">
        <v>212</v>
      </c>
      <c r="O331" s="5">
        <v>16373.68</v>
      </c>
      <c r="P331" s="5" t="s">
        <v>212</v>
      </c>
      <c r="Q331" s="10" t="str">
        <f ca="1">HYPERLINK("#"&amp;CELL("direccion",Tabla_471065!A327),"324")</f>
        <v>324</v>
      </c>
      <c r="R331" s="10" t="str">
        <f ca="1">HYPERLINK("#"&amp;CELL("direccion",Tabla_471039!A327),"324")</f>
        <v>324</v>
      </c>
      <c r="S331" s="10" t="str">
        <f ca="1">HYPERLINK("#"&amp;CELL("direccion",Tabla_471067!A327),"324")</f>
        <v>324</v>
      </c>
      <c r="T331" s="10" t="str">
        <f ca="1">HYPERLINK("#"&amp;CELL("direccion",Tabla_471023!A327),"324")</f>
        <v>324</v>
      </c>
      <c r="U331" s="10" t="str">
        <f ca="1">HYPERLINK("#"&amp;CELL("direccion",Tabla_471047!A327),"324")</f>
        <v>324</v>
      </c>
      <c r="V331" s="10" t="str">
        <f ca="1">HYPERLINK("#"&amp;CELL("direccion",Tabla_471030!A327),"324")</f>
        <v>324</v>
      </c>
      <c r="W331" s="10" t="str">
        <f ca="1">HYPERLINK("#"&amp;CELL("direccion",Tabla_471041!A327),"324")</f>
        <v>324</v>
      </c>
      <c r="X331" s="10" t="str">
        <f ca="1">HYPERLINK("#"&amp;CELL("direccion",Tabla_471031!A327),"324")</f>
        <v>324</v>
      </c>
      <c r="Y331" s="10" t="str">
        <f ca="1">HYPERLINK("#"&amp;CELL("direccion",Tabla_471032!A327),"324")</f>
        <v>324</v>
      </c>
      <c r="Z331" s="10" t="str">
        <f ca="1">HYPERLINK("#"&amp;CELL("direccion",Tabla_471059!A327),"324")</f>
        <v>324</v>
      </c>
      <c r="AA331" s="10" t="str">
        <f ca="1">HYPERLINK("#"&amp;CELL("direccion",Tabla_471071!A327),"324")</f>
        <v>324</v>
      </c>
      <c r="AB331" s="10" t="str">
        <f ca="1">HYPERLINK("#"&amp;CELL("direccion",Tabla_471062!A327),"324")</f>
        <v>324</v>
      </c>
      <c r="AC331" s="10" t="str">
        <f ca="1">HYPERLINK("#"&amp;CELL("direccion",Tabla_471074!A327),"324")</f>
        <v>324</v>
      </c>
      <c r="AD331" s="5" t="s">
        <v>213</v>
      </c>
      <c r="AE331" s="3">
        <v>46203</v>
      </c>
    </row>
    <row r="332" spans="1:31" x14ac:dyDescent="0.25">
      <c r="A332" s="5">
        <v>2026</v>
      </c>
      <c r="B332" s="3">
        <v>46113</v>
      </c>
      <c r="C332" s="3">
        <v>46203</v>
      </c>
      <c r="D332" s="5" t="s">
        <v>89</v>
      </c>
      <c r="E332" s="5">
        <v>1140</v>
      </c>
      <c r="F332" s="5" t="s">
        <v>325</v>
      </c>
      <c r="G332" s="5" t="s">
        <v>325</v>
      </c>
      <c r="H332" s="5" t="s">
        <v>225</v>
      </c>
      <c r="I332" s="5" t="s">
        <v>722</v>
      </c>
      <c r="J332" s="5" t="s">
        <v>413</v>
      </c>
      <c r="K332" s="5" t="s">
        <v>503</v>
      </c>
      <c r="L332" s="5" t="s">
        <v>91</v>
      </c>
      <c r="M332" s="5">
        <v>18700</v>
      </c>
      <c r="N332" s="5" t="s">
        <v>212</v>
      </c>
      <c r="O332" s="5">
        <v>16373.68</v>
      </c>
      <c r="P332" s="5" t="s">
        <v>212</v>
      </c>
      <c r="Q332" s="10" t="str">
        <f ca="1">HYPERLINK("#"&amp;CELL("direccion",Tabla_471065!A328),"325")</f>
        <v>325</v>
      </c>
      <c r="R332" s="10" t="str">
        <f ca="1">HYPERLINK("#"&amp;CELL("direccion",Tabla_471039!A328),"325")</f>
        <v>325</v>
      </c>
      <c r="S332" s="10" t="str">
        <f ca="1">HYPERLINK("#"&amp;CELL("direccion",Tabla_471067!A328),"325")</f>
        <v>325</v>
      </c>
      <c r="T332" s="10" t="str">
        <f ca="1">HYPERLINK("#"&amp;CELL("direccion",Tabla_471023!A328),"325")</f>
        <v>325</v>
      </c>
      <c r="U332" s="10" t="str">
        <f ca="1">HYPERLINK("#"&amp;CELL("direccion",Tabla_471047!A328),"325")</f>
        <v>325</v>
      </c>
      <c r="V332" s="10" t="str">
        <f ca="1">HYPERLINK("#"&amp;CELL("direccion",Tabla_471030!A328),"325")</f>
        <v>325</v>
      </c>
      <c r="W332" s="10" t="str">
        <f ca="1">HYPERLINK("#"&amp;CELL("direccion",Tabla_471041!A328),"325")</f>
        <v>325</v>
      </c>
      <c r="X332" s="10" t="str">
        <f ca="1">HYPERLINK("#"&amp;CELL("direccion",Tabla_471031!A328),"325")</f>
        <v>325</v>
      </c>
      <c r="Y332" s="10" t="str">
        <f ca="1">HYPERLINK("#"&amp;CELL("direccion",Tabla_471032!A328),"325")</f>
        <v>325</v>
      </c>
      <c r="Z332" s="10" t="str">
        <f ca="1">HYPERLINK("#"&amp;CELL("direccion",Tabla_471059!A328),"325")</f>
        <v>325</v>
      </c>
      <c r="AA332" s="10" t="str">
        <f ca="1">HYPERLINK("#"&amp;CELL("direccion",Tabla_471071!A328),"325")</f>
        <v>325</v>
      </c>
      <c r="AB332" s="10" t="str">
        <f ca="1">HYPERLINK("#"&amp;CELL("direccion",Tabla_471062!A328),"325")</f>
        <v>325</v>
      </c>
      <c r="AC332" s="10" t="str">
        <f ca="1">HYPERLINK("#"&amp;CELL("direccion",Tabla_471074!A328),"325")</f>
        <v>325</v>
      </c>
      <c r="AD332" s="5" t="s">
        <v>213</v>
      </c>
      <c r="AE332" s="3">
        <v>46203</v>
      </c>
    </row>
    <row r="333" spans="1:31" x14ac:dyDescent="0.25">
      <c r="A333" s="5">
        <v>2026</v>
      </c>
      <c r="B333" s="3">
        <v>46113</v>
      </c>
      <c r="C333" s="3">
        <v>46203</v>
      </c>
      <c r="D333" s="5" t="s">
        <v>89</v>
      </c>
      <c r="E333" s="5">
        <v>1140</v>
      </c>
      <c r="F333" s="5" t="s">
        <v>325</v>
      </c>
      <c r="G333" s="5" t="s">
        <v>325</v>
      </c>
      <c r="H333" s="5" t="s">
        <v>225</v>
      </c>
      <c r="I333" s="5" t="s">
        <v>909</v>
      </c>
      <c r="J333" s="5" t="s">
        <v>487</v>
      </c>
      <c r="K333" s="5" t="s">
        <v>910</v>
      </c>
      <c r="L333" s="5" t="s">
        <v>91</v>
      </c>
      <c r="M333" s="5">
        <v>18700</v>
      </c>
      <c r="N333" s="5" t="s">
        <v>212</v>
      </c>
      <c r="O333" s="5">
        <v>16373.68</v>
      </c>
      <c r="P333" s="5" t="s">
        <v>212</v>
      </c>
      <c r="Q333" s="10" t="str">
        <f ca="1">HYPERLINK("#"&amp;CELL("direccion",Tabla_471065!A329),"326")</f>
        <v>326</v>
      </c>
      <c r="R333" s="10" t="str">
        <f ca="1">HYPERLINK("#"&amp;CELL("direccion",Tabla_471039!A329),"326")</f>
        <v>326</v>
      </c>
      <c r="S333" s="10" t="str">
        <f ca="1">HYPERLINK("#"&amp;CELL("direccion",Tabla_471067!A329),"326")</f>
        <v>326</v>
      </c>
      <c r="T333" s="10" t="str">
        <f ca="1">HYPERLINK("#"&amp;CELL("direccion",Tabla_471023!A329),"326")</f>
        <v>326</v>
      </c>
      <c r="U333" s="10" t="str">
        <f ca="1">HYPERLINK("#"&amp;CELL("direccion",Tabla_471047!A329),"326")</f>
        <v>326</v>
      </c>
      <c r="V333" s="10" t="str">
        <f ca="1">HYPERLINK("#"&amp;CELL("direccion",Tabla_471030!A329),"326")</f>
        <v>326</v>
      </c>
      <c r="W333" s="10" t="str">
        <f ca="1">HYPERLINK("#"&amp;CELL("direccion",Tabla_471041!A329),"326")</f>
        <v>326</v>
      </c>
      <c r="X333" s="10" t="str">
        <f ca="1">HYPERLINK("#"&amp;CELL("direccion",Tabla_471031!A329),"326")</f>
        <v>326</v>
      </c>
      <c r="Y333" s="10" t="str">
        <f ca="1">HYPERLINK("#"&amp;CELL("direccion",Tabla_471032!A329),"326")</f>
        <v>326</v>
      </c>
      <c r="Z333" s="10" t="str">
        <f ca="1">HYPERLINK("#"&amp;CELL("direccion",Tabla_471059!A329),"326")</f>
        <v>326</v>
      </c>
      <c r="AA333" s="10" t="str">
        <f ca="1">HYPERLINK("#"&amp;CELL("direccion",Tabla_471071!A329),"326")</f>
        <v>326</v>
      </c>
      <c r="AB333" s="10" t="str">
        <f ca="1">HYPERLINK("#"&amp;CELL("direccion",Tabla_471062!A329),"326")</f>
        <v>326</v>
      </c>
      <c r="AC333" s="10" t="str">
        <f ca="1">HYPERLINK("#"&amp;CELL("direccion",Tabla_471074!A329),"326")</f>
        <v>326</v>
      </c>
      <c r="AD333" s="5" t="s">
        <v>213</v>
      </c>
      <c r="AE333" s="3">
        <v>46203</v>
      </c>
    </row>
    <row r="334" spans="1:31" x14ac:dyDescent="0.25">
      <c r="A334" s="5">
        <v>2026</v>
      </c>
      <c r="B334" s="3">
        <v>46113</v>
      </c>
      <c r="C334" s="3">
        <v>46203</v>
      </c>
      <c r="D334" s="5" t="s">
        <v>89</v>
      </c>
      <c r="E334" s="5">
        <v>1140</v>
      </c>
      <c r="F334" s="5" t="s">
        <v>325</v>
      </c>
      <c r="G334" s="5" t="s">
        <v>325</v>
      </c>
      <c r="H334" s="5" t="s">
        <v>225</v>
      </c>
      <c r="I334" s="5" t="s">
        <v>911</v>
      </c>
      <c r="J334" s="5" t="s">
        <v>610</v>
      </c>
      <c r="K334" s="5" t="s">
        <v>662</v>
      </c>
      <c r="L334" s="5" t="s">
        <v>91</v>
      </c>
      <c r="M334" s="5">
        <v>18700</v>
      </c>
      <c r="N334" s="5" t="s">
        <v>212</v>
      </c>
      <c r="O334" s="5">
        <v>16373.68</v>
      </c>
      <c r="P334" s="5" t="s">
        <v>212</v>
      </c>
      <c r="Q334" s="10" t="str">
        <f ca="1">HYPERLINK("#"&amp;CELL("direccion",Tabla_471065!A330),"327")</f>
        <v>327</v>
      </c>
      <c r="R334" s="10" t="str">
        <f ca="1">HYPERLINK("#"&amp;CELL("direccion",Tabla_471039!A330),"327")</f>
        <v>327</v>
      </c>
      <c r="S334" s="10" t="str">
        <f ca="1">HYPERLINK("#"&amp;CELL("direccion",Tabla_471067!A330),"327")</f>
        <v>327</v>
      </c>
      <c r="T334" s="10" t="str">
        <f ca="1">HYPERLINK("#"&amp;CELL("direccion",Tabla_471023!A330),"327")</f>
        <v>327</v>
      </c>
      <c r="U334" s="10" t="str">
        <f ca="1">HYPERLINK("#"&amp;CELL("direccion",Tabla_471047!A330),"327")</f>
        <v>327</v>
      </c>
      <c r="V334" s="10" t="str">
        <f ca="1">HYPERLINK("#"&amp;CELL("direccion",Tabla_471030!A330),"327")</f>
        <v>327</v>
      </c>
      <c r="W334" s="10" t="str">
        <f ca="1">HYPERLINK("#"&amp;CELL("direccion",Tabla_471041!A330),"327")</f>
        <v>327</v>
      </c>
      <c r="X334" s="10" t="str">
        <f ca="1">HYPERLINK("#"&amp;CELL("direccion",Tabla_471031!A330),"327")</f>
        <v>327</v>
      </c>
      <c r="Y334" s="10" t="str">
        <f ca="1">HYPERLINK("#"&amp;CELL("direccion",Tabla_471032!A330),"327")</f>
        <v>327</v>
      </c>
      <c r="Z334" s="10" t="str">
        <f ca="1">HYPERLINK("#"&amp;CELL("direccion",Tabla_471059!A330),"327")</f>
        <v>327</v>
      </c>
      <c r="AA334" s="10" t="str">
        <f ca="1">HYPERLINK("#"&amp;CELL("direccion",Tabla_471071!A330),"327")</f>
        <v>327</v>
      </c>
      <c r="AB334" s="10" t="str">
        <f ca="1">HYPERLINK("#"&amp;CELL("direccion",Tabla_471062!A330),"327")</f>
        <v>327</v>
      </c>
      <c r="AC334" s="10" t="str">
        <f ca="1">HYPERLINK("#"&amp;CELL("direccion",Tabla_471074!A330),"327")</f>
        <v>327</v>
      </c>
      <c r="AD334" s="5" t="s">
        <v>213</v>
      </c>
      <c r="AE334" s="3">
        <v>46203</v>
      </c>
    </row>
    <row r="335" spans="1:31" x14ac:dyDescent="0.25">
      <c r="A335" s="5">
        <v>2026</v>
      </c>
      <c r="B335" s="3">
        <v>46113</v>
      </c>
      <c r="C335" s="3">
        <v>46203</v>
      </c>
      <c r="D335" s="5" t="s">
        <v>89</v>
      </c>
      <c r="E335" s="5">
        <v>1140</v>
      </c>
      <c r="F335" s="5" t="s">
        <v>325</v>
      </c>
      <c r="G335" s="5" t="s">
        <v>325</v>
      </c>
      <c r="H335" s="5" t="s">
        <v>225</v>
      </c>
      <c r="I335" s="5" t="s">
        <v>912</v>
      </c>
      <c r="J335" s="5" t="s">
        <v>913</v>
      </c>
      <c r="K335" s="5" t="s">
        <v>403</v>
      </c>
      <c r="L335" s="5" t="s">
        <v>91</v>
      </c>
      <c r="M335" s="5">
        <v>18700</v>
      </c>
      <c r="N335" s="5" t="s">
        <v>212</v>
      </c>
      <c r="O335" s="5">
        <v>16373.68</v>
      </c>
      <c r="P335" s="5" t="s">
        <v>212</v>
      </c>
      <c r="Q335" s="10" t="str">
        <f ca="1">HYPERLINK("#"&amp;CELL("direccion",Tabla_471065!A331),"328")</f>
        <v>328</v>
      </c>
      <c r="R335" s="10" t="str">
        <f ca="1">HYPERLINK("#"&amp;CELL("direccion",Tabla_471039!A331),"328")</f>
        <v>328</v>
      </c>
      <c r="S335" s="10" t="str">
        <f ca="1">HYPERLINK("#"&amp;CELL("direccion",Tabla_471067!A331),"328")</f>
        <v>328</v>
      </c>
      <c r="T335" s="10" t="str">
        <f ca="1">HYPERLINK("#"&amp;CELL("direccion",Tabla_471023!A331),"328")</f>
        <v>328</v>
      </c>
      <c r="U335" s="10" t="str">
        <f ca="1">HYPERLINK("#"&amp;CELL("direccion",Tabla_471047!A331),"328")</f>
        <v>328</v>
      </c>
      <c r="V335" s="10" t="str">
        <f ca="1">HYPERLINK("#"&amp;CELL("direccion",Tabla_471030!A331),"328")</f>
        <v>328</v>
      </c>
      <c r="W335" s="10" t="str">
        <f ca="1">HYPERLINK("#"&amp;CELL("direccion",Tabla_471041!A331),"328")</f>
        <v>328</v>
      </c>
      <c r="X335" s="10" t="str">
        <f ca="1">HYPERLINK("#"&amp;CELL("direccion",Tabla_471031!A331),"328")</f>
        <v>328</v>
      </c>
      <c r="Y335" s="10" t="str">
        <f ca="1">HYPERLINK("#"&amp;CELL("direccion",Tabla_471032!A331),"328")</f>
        <v>328</v>
      </c>
      <c r="Z335" s="10" t="str">
        <f ca="1">HYPERLINK("#"&amp;CELL("direccion",Tabla_471059!A331),"328")</f>
        <v>328</v>
      </c>
      <c r="AA335" s="10" t="str">
        <f ca="1">HYPERLINK("#"&amp;CELL("direccion",Tabla_471071!A331),"328")</f>
        <v>328</v>
      </c>
      <c r="AB335" s="10" t="str">
        <f ca="1">HYPERLINK("#"&amp;CELL("direccion",Tabla_471062!A331),"328")</f>
        <v>328</v>
      </c>
      <c r="AC335" s="10" t="str">
        <f ca="1">HYPERLINK("#"&amp;CELL("direccion",Tabla_471074!A331),"328")</f>
        <v>328</v>
      </c>
      <c r="AD335" s="5" t="s">
        <v>213</v>
      </c>
      <c r="AE335" s="3">
        <v>46203</v>
      </c>
    </row>
    <row r="336" spans="1:31" x14ac:dyDescent="0.25">
      <c r="A336" s="5">
        <v>2026</v>
      </c>
      <c r="B336" s="3">
        <v>46113</v>
      </c>
      <c r="C336" s="3">
        <v>46203</v>
      </c>
      <c r="D336" s="5" t="s">
        <v>89</v>
      </c>
      <c r="E336" s="5">
        <v>1140</v>
      </c>
      <c r="F336" s="5" t="s">
        <v>325</v>
      </c>
      <c r="G336" s="5" t="s">
        <v>325</v>
      </c>
      <c r="H336" s="5" t="s">
        <v>225</v>
      </c>
      <c r="I336" s="5" t="s">
        <v>914</v>
      </c>
      <c r="J336" s="5" t="s">
        <v>633</v>
      </c>
      <c r="K336" s="5" t="s">
        <v>394</v>
      </c>
      <c r="L336" s="5" t="s">
        <v>91</v>
      </c>
      <c r="M336" s="5">
        <v>18700</v>
      </c>
      <c r="N336" s="5" t="s">
        <v>212</v>
      </c>
      <c r="O336" s="5">
        <v>16373.68</v>
      </c>
      <c r="P336" s="5" t="s">
        <v>212</v>
      </c>
      <c r="Q336" s="10" t="str">
        <f ca="1">HYPERLINK("#"&amp;CELL("direccion",Tabla_471065!A332),"329")</f>
        <v>329</v>
      </c>
      <c r="R336" s="10" t="str">
        <f ca="1">HYPERLINK("#"&amp;CELL("direccion",Tabla_471039!A332),"329")</f>
        <v>329</v>
      </c>
      <c r="S336" s="10" t="str">
        <f ca="1">HYPERLINK("#"&amp;CELL("direccion",Tabla_471067!A332),"329")</f>
        <v>329</v>
      </c>
      <c r="T336" s="10" t="str">
        <f ca="1">HYPERLINK("#"&amp;CELL("direccion",Tabla_471023!A332),"329")</f>
        <v>329</v>
      </c>
      <c r="U336" s="10" t="str">
        <f ca="1">HYPERLINK("#"&amp;CELL("direccion",Tabla_471047!A332),"329")</f>
        <v>329</v>
      </c>
      <c r="V336" s="10" t="str">
        <f ca="1">HYPERLINK("#"&amp;CELL("direccion",Tabla_471030!A332),"329")</f>
        <v>329</v>
      </c>
      <c r="W336" s="10" t="str">
        <f ca="1">HYPERLINK("#"&amp;CELL("direccion",Tabla_471041!A332),"329")</f>
        <v>329</v>
      </c>
      <c r="X336" s="10" t="str">
        <f ca="1">HYPERLINK("#"&amp;CELL("direccion",Tabla_471031!A332),"329")</f>
        <v>329</v>
      </c>
      <c r="Y336" s="10" t="str">
        <f ca="1">HYPERLINK("#"&amp;CELL("direccion",Tabla_471032!A332),"329")</f>
        <v>329</v>
      </c>
      <c r="Z336" s="10" t="str">
        <f ca="1">HYPERLINK("#"&amp;CELL("direccion",Tabla_471059!A332),"329")</f>
        <v>329</v>
      </c>
      <c r="AA336" s="10" t="str">
        <f ca="1">HYPERLINK("#"&amp;CELL("direccion",Tabla_471071!A332),"329")</f>
        <v>329</v>
      </c>
      <c r="AB336" s="10" t="str">
        <f ca="1">HYPERLINK("#"&amp;CELL("direccion",Tabla_471062!A332),"329")</f>
        <v>329</v>
      </c>
      <c r="AC336" s="10" t="str">
        <f ca="1">HYPERLINK("#"&amp;CELL("direccion",Tabla_471074!A332),"329")</f>
        <v>329</v>
      </c>
      <c r="AD336" s="5" t="s">
        <v>213</v>
      </c>
      <c r="AE336" s="3">
        <v>46203</v>
      </c>
    </row>
    <row r="337" spans="1:31" x14ac:dyDescent="0.25">
      <c r="A337" s="5">
        <v>2026</v>
      </c>
      <c r="B337" s="3">
        <v>46113</v>
      </c>
      <c r="C337" s="3">
        <v>46203</v>
      </c>
      <c r="D337" s="5" t="s">
        <v>89</v>
      </c>
      <c r="E337" s="5">
        <v>1140</v>
      </c>
      <c r="F337" s="5" t="s">
        <v>325</v>
      </c>
      <c r="G337" s="5" t="s">
        <v>325</v>
      </c>
      <c r="H337" s="5" t="s">
        <v>225</v>
      </c>
      <c r="I337" s="5" t="s">
        <v>915</v>
      </c>
      <c r="J337" s="5" t="s">
        <v>916</v>
      </c>
      <c r="K337" s="5" t="s">
        <v>413</v>
      </c>
      <c r="L337" s="5" t="s">
        <v>92</v>
      </c>
      <c r="M337" s="5">
        <v>18700</v>
      </c>
      <c r="N337" s="5" t="s">
        <v>212</v>
      </c>
      <c r="O337" s="5">
        <v>16373.68</v>
      </c>
      <c r="P337" s="5" t="s">
        <v>212</v>
      </c>
      <c r="Q337" s="10" t="str">
        <f ca="1">HYPERLINK("#"&amp;CELL("direccion",Tabla_471065!A333),"330")</f>
        <v>330</v>
      </c>
      <c r="R337" s="10" t="str">
        <f ca="1">HYPERLINK("#"&amp;CELL("direccion",Tabla_471039!A333),"330")</f>
        <v>330</v>
      </c>
      <c r="S337" s="10" t="str">
        <f ca="1">HYPERLINK("#"&amp;CELL("direccion",Tabla_471067!A333),"330")</f>
        <v>330</v>
      </c>
      <c r="T337" s="10" t="str">
        <f ca="1">HYPERLINK("#"&amp;CELL("direccion",Tabla_471023!A333),"330")</f>
        <v>330</v>
      </c>
      <c r="U337" s="10" t="str">
        <f ca="1">HYPERLINK("#"&amp;CELL("direccion",Tabla_471047!A333),"330")</f>
        <v>330</v>
      </c>
      <c r="V337" s="10" t="str">
        <f ca="1">HYPERLINK("#"&amp;CELL("direccion",Tabla_471030!A333),"330")</f>
        <v>330</v>
      </c>
      <c r="W337" s="10" t="str">
        <f ca="1">HYPERLINK("#"&amp;CELL("direccion",Tabla_471041!A333),"330")</f>
        <v>330</v>
      </c>
      <c r="X337" s="10" t="str">
        <f ca="1">HYPERLINK("#"&amp;CELL("direccion",Tabla_471031!A333),"330")</f>
        <v>330</v>
      </c>
      <c r="Y337" s="10" t="str">
        <f ca="1">HYPERLINK("#"&amp;CELL("direccion",Tabla_471032!A333),"330")</f>
        <v>330</v>
      </c>
      <c r="Z337" s="10" t="str">
        <f ca="1">HYPERLINK("#"&amp;CELL("direccion",Tabla_471059!A333),"330")</f>
        <v>330</v>
      </c>
      <c r="AA337" s="10" t="str">
        <f ca="1">HYPERLINK("#"&amp;CELL("direccion",Tabla_471071!A333),"330")</f>
        <v>330</v>
      </c>
      <c r="AB337" s="10" t="str">
        <f ca="1">HYPERLINK("#"&amp;CELL("direccion",Tabla_471062!A333),"330")</f>
        <v>330</v>
      </c>
      <c r="AC337" s="10" t="str">
        <f ca="1">HYPERLINK("#"&amp;CELL("direccion",Tabla_471074!A333),"330")</f>
        <v>330</v>
      </c>
      <c r="AD337" s="5" t="s">
        <v>213</v>
      </c>
      <c r="AE337" s="3">
        <v>46203</v>
      </c>
    </row>
    <row r="338" spans="1:31" x14ac:dyDescent="0.25">
      <c r="A338" s="5">
        <v>2026</v>
      </c>
      <c r="B338" s="3">
        <v>46113</v>
      </c>
      <c r="C338" s="3">
        <v>46203</v>
      </c>
      <c r="D338" s="5" t="s">
        <v>89</v>
      </c>
      <c r="E338" s="5">
        <v>1140</v>
      </c>
      <c r="F338" s="5" t="s">
        <v>325</v>
      </c>
      <c r="G338" s="5" t="s">
        <v>325</v>
      </c>
      <c r="H338" s="5" t="s">
        <v>225</v>
      </c>
      <c r="I338" s="5" t="s">
        <v>917</v>
      </c>
      <c r="J338" s="5" t="s">
        <v>417</v>
      </c>
      <c r="K338" s="5" t="s">
        <v>487</v>
      </c>
      <c r="L338" s="5" t="s">
        <v>91</v>
      </c>
      <c r="M338" s="5">
        <v>18700</v>
      </c>
      <c r="N338" s="5" t="s">
        <v>212</v>
      </c>
      <c r="O338" s="5">
        <v>16373.68</v>
      </c>
      <c r="P338" s="5" t="s">
        <v>212</v>
      </c>
      <c r="Q338" s="10" t="str">
        <f ca="1">HYPERLINK("#"&amp;CELL("direccion",Tabla_471065!A334),"331")</f>
        <v>331</v>
      </c>
      <c r="R338" s="10" t="str">
        <f ca="1">HYPERLINK("#"&amp;CELL("direccion",Tabla_471039!A334),"331")</f>
        <v>331</v>
      </c>
      <c r="S338" s="10" t="str">
        <f ca="1">HYPERLINK("#"&amp;CELL("direccion",Tabla_471067!A334),"331")</f>
        <v>331</v>
      </c>
      <c r="T338" s="10" t="str">
        <f ca="1">HYPERLINK("#"&amp;CELL("direccion",Tabla_471023!A334),"331")</f>
        <v>331</v>
      </c>
      <c r="U338" s="10" t="str">
        <f ca="1">HYPERLINK("#"&amp;CELL("direccion",Tabla_471047!A334),"331")</f>
        <v>331</v>
      </c>
      <c r="V338" s="10" t="str">
        <f ca="1">HYPERLINK("#"&amp;CELL("direccion",Tabla_471030!A334),"331")</f>
        <v>331</v>
      </c>
      <c r="W338" s="10" t="str">
        <f ca="1">HYPERLINK("#"&amp;CELL("direccion",Tabla_471041!A334),"331")</f>
        <v>331</v>
      </c>
      <c r="X338" s="10" t="str">
        <f ca="1">HYPERLINK("#"&amp;CELL("direccion",Tabla_471031!A334),"331")</f>
        <v>331</v>
      </c>
      <c r="Y338" s="10" t="str">
        <f ca="1">HYPERLINK("#"&amp;CELL("direccion",Tabla_471032!A334),"331")</f>
        <v>331</v>
      </c>
      <c r="Z338" s="10" t="str">
        <f ca="1">HYPERLINK("#"&amp;CELL("direccion",Tabla_471059!A334),"331")</f>
        <v>331</v>
      </c>
      <c r="AA338" s="10" t="str">
        <f ca="1">HYPERLINK("#"&amp;CELL("direccion",Tabla_471071!A334),"331")</f>
        <v>331</v>
      </c>
      <c r="AB338" s="10" t="str">
        <f ca="1">HYPERLINK("#"&amp;CELL("direccion",Tabla_471062!A334),"331")</f>
        <v>331</v>
      </c>
      <c r="AC338" s="10" t="str">
        <f ca="1">HYPERLINK("#"&amp;CELL("direccion",Tabla_471074!A334),"331")</f>
        <v>331</v>
      </c>
      <c r="AD338" s="5" t="s">
        <v>213</v>
      </c>
      <c r="AE338" s="3">
        <v>46203</v>
      </c>
    </row>
    <row r="339" spans="1:31" x14ac:dyDescent="0.25">
      <c r="A339" s="5">
        <v>2026</v>
      </c>
      <c r="B339" s="3">
        <v>46113</v>
      </c>
      <c r="C339" s="3">
        <v>46203</v>
      </c>
      <c r="D339" s="5" t="s">
        <v>89</v>
      </c>
      <c r="E339" s="5">
        <v>1140</v>
      </c>
      <c r="F339" s="5" t="s">
        <v>325</v>
      </c>
      <c r="G339" s="5" t="s">
        <v>325</v>
      </c>
      <c r="H339" s="5" t="s">
        <v>225</v>
      </c>
      <c r="I339" s="5" t="s">
        <v>918</v>
      </c>
      <c r="J339" s="5" t="s">
        <v>398</v>
      </c>
      <c r="K339" s="5" t="s">
        <v>548</v>
      </c>
      <c r="L339" s="5" t="s">
        <v>91</v>
      </c>
      <c r="M339" s="5">
        <v>18700</v>
      </c>
      <c r="N339" s="5" t="s">
        <v>212</v>
      </c>
      <c r="O339" s="5">
        <v>16373.68</v>
      </c>
      <c r="P339" s="5" t="s">
        <v>212</v>
      </c>
      <c r="Q339" s="10" t="str">
        <f ca="1">HYPERLINK("#"&amp;CELL("direccion",Tabla_471065!A335),"332")</f>
        <v>332</v>
      </c>
      <c r="R339" s="10" t="str">
        <f ca="1">HYPERLINK("#"&amp;CELL("direccion",Tabla_471039!A335),"332")</f>
        <v>332</v>
      </c>
      <c r="S339" s="10" t="str">
        <f ca="1">HYPERLINK("#"&amp;CELL("direccion",Tabla_471067!A335),"332")</f>
        <v>332</v>
      </c>
      <c r="T339" s="10" t="str">
        <f ca="1">HYPERLINK("#"&amp;CELL("direccion",Tabla_471023!A335),"332")</f>
        <v>332</v>
      </c>
      <c r="U339" s="10" t="str">
        <f ca="1">HYPERLINK("#"&amp;CELL("direccion",Tabla_471047!A335),"332")</f>
        <v>332</v>
      </c>
      <c r="V339" s="10" t="str">
        <f ca="1">HYPERLINK("#"&amp;CELL("direccion",Tabla_471030!A335),"332")</f>
        <v>332</v>
      </c>
      <c r="W339" s="10" t="str">
        <f ca="1">HYPERLINK("#"&amp;CELL("direccion",Tabla_471041!A335),"332")</f>
        <v>332</v>
      </c>
      <c r="X339" s="10" t="str">
        <f ca="1">HYPERLINK("#"&amp;CELL("direccion",Tabla_471031!A335),"332")</f>
        <v>332</v>
      </c>
      <c r="Y339" s="10" t="str">
        <f ca="1">HYPERLINK("#"&amp;CELL("direccion",Tabla_471032!A335),"332")</f>
        <v>332</v>
      </c>
      <c r="Z339" s="10" t="str">
        <f ca="1">HYPERLINK("#"&amp;CELL("direccion",Tabla_471059!A335),"332")</f>
        <v>332</v>
      </c>
      <c r="AA339" s="10" t="str">
        <f ca="1">HYPERLINK("#"&amp;CELL("direccion",Tabla_471071!A335),"332")</f>
        <v>332</v>
      </c>
      <c r="AB339" s="10" t="str">
        <f ca="1">HYPERLINK("#"&amp;CELL("direccion",Tabla_471062!A335),"332")</f>
        <v>332</v>
      </c>
      <c r="AC339" s="10" t="str">
        <f ca="1">HYPERLINK("#"&amp;CELL("direccion",Tabla_471074!A335),"332")</f>
        <v>332</v>
      </c>
      <c r="AD339" s="5" t="s">
        <v>213</v>
      </c>
      <c r="AE339" s="3">
        <v>46203</v>
      </c>
    </row>
    <row r="340" spans="1:31" x14ac:dyDescent="0.25">
      <c r="A340" s="5">
        <v>2026</v>
      </c>
      <c r="B340" s="3">
        <v>46113</v>
      </c>
      <c r="C340" s="3">
        <v>46203</v>
      </c>
      <c r="D340" s="5" t="s">
        <v>89</v>
      </c>
      <c r="E340" s="5">
        <v>1140</v>
      </c>
      <c r="F340" s="5" t="s">
        <v>325</v>
      </c>
      <c r="G340" s="5" t="s">
        <v>325</v>
      </c>
      <c r="H340" s="5" t="s">
        <v>225</v>
      </c>
      <c r="I340" s="5" t="s">
        <v>919</v>
      </c>
      <c r="J340" s="5" t="s">
        <v>393</v>
      </c>
      <c r="K340" s="5" t="s">
        <v>920</v>
      </c>
      <c r="L340" s="5" t="s">
        <v>91</v>
      </c>
      <c r="M340" s="5">
        <v>18700</v>
      </c>
      <c r="N340" s="5" t="s">
        <v>212</v>
      </c>
      <c r="O340" s="5">
        <v>16373.68</v>
      </c>
      <c r="P340" s="5" t="s">
        <v>212</v>
      </c>
      <c r="Q340" s="10" t="str">
        <f ca="1">HYPERLINK("#"&amp;CELL("direccion",Tabla_471065!A336),"333")</f>
        <v>333</v>
      </c>
      <c r="R340" s="10" t="str">
        <f ca="1">HYPERLINK("#"&amp;CELL("direccion",Tabla_471039!A336),"333")</f>
        <v>333</v>
      </c>
      <c r="S340" s="10" t="str">
        <f ca="1">HYPERLINK("#"&amp;CELL("direccion",Tabla_471067!A336),"333")</f>
        <v>333</v>
      </c>
      <c r="T340" s="10" t="str">
        <f ca="1">HYPERLINK("#"&amp;CELL("direccion",Tabla_471023!A336),"333")</f>
        <v>333</v>
      </c>
      <c r="U340" s="10" t="str">
        <f ca="1">HYPERLINK("#"&amp;CELL("direccion",Tabla_471047!A336),"333")</f>
        <v>333</v>
      </c>
      <c r="V340" s="10" t="str">
        <f ca="1">HYPERLINK("#"&amp;CELL("direccion",Tabla_471030!A336),"333")</f>
        <v>333</v>
      </c>
      <c r="W340" s="10" t="str">
        <f ca="1">HYPERLINK("#"&amp;CELL("direccion",Tabla_471041!A336),"333")</f>
        <v>333</v>
      </c>
      <c r="X340" s="10" t="str">
        <f ca="1">HYPERLINK("#"&amp;CELL("direccion",Tabla_471031!A336),"333")</f>
        <v>333</v>
      </c>
      <c r="Y340" s="10" t="str">
        <f ca="1">HYPERLINK("#"&amp;CELL("direccion",Tabla_471032!A336),"333")</f>
        <v>333</v>
      </c>
      <c r="Z340" s="10" t="str">
        <f ca="1">HYPERLINK("#"&amp;CELL("direccion",Tabla_471059!A336),"333")</f>
        <v>333</v>
      </c>
      <c r="AA340" s="10" t="str">
        <f ca="1">HYPERLINK("#"&amp;CELL("direccion",Tabla_471071!A336),"333")</f>
        <v>333</v>
      </c>
      <c r="AB340" s="10" t="str">
        <f ca="1">HYPERLINK("#"&amp;CELL("direccion",Tabla_471062!A336),"333")</f>
        <v>333</v>
      </c>
      <c r="AC340" s="10" t="str">
        <f ca="1">HYPERLINK("#"&amp;CELL("direccion",Tabla_471074!A336),"333")</f>
        <v>333</v>
      </c>
      <c r="AD340" s="5" t="s">
        <v>213</v>
      </c>
      <c r="AE340" s="3">
        <v>46203</v>
      </c>
    </row>
    <row r="341" spans="1:31" x14ac:dyDescent="0.25">
      <c r="A341" s="5">
        <v>2026</v>
      </c>
      <c r="B341" s="3">
        <v>46113</v>
      </c>
      <c r="C341" s="3">
        <v>46203</v>
      </c>
      <c r="D341" s="5" t="s">
        <v>89</v>
      </c>
      <c r="E341" s="5">
        <v>1140</v>
      </c>
      <c r="F341" s="5" t="s">
        <v>325</v>
      </c>
      <c r="G341" s="5" t="s">
        <v>325</v>
      </c>
      <c r="H341" s="5" t="s">
        <v>225</v>
      </c>
      <c r="I341" s="5" t="s">
        <v>377</v>
      </c>
      <c r="J341" s="5" t="s">
        <v>394</v>
      </c>
      <c r="K341" s="5" t="s">
        <v>682</v>
      </c>
      <c r="L341" s="5" t="s">
        <v>92</v>
      </c>
      <c r="M341" s="5">
        <v>18700</v>
      </c>
      <c r="N341" s="5" t="s">
        <v>212</v>
      </c>
      <c r="O341" s="5">
        <v>16373.68</v>
      </c>
      <c r="P341" s="5" t="s">
        <v>212</v>
      </c>
      <c r="Q341" s="10" t="str">
        <f ca="1">HYPERLINK("#"&amp;CELL("direccion",Tabla_471065!A337),"334")</f>
        <v>334</v>
      </c>
      <c r="R341" s="10" t="str">
        <f ca="1">HYPERLINK("#"&amp;CELL("direccion",Tabla_471039!A337),"334")</f>
        <v>334</v>
      </c>
      <c r="S341" s="10" t="str">
        <f ca="1">HYPERLINK("#"&amp;CELL("direccion",Tabla_471067!A337),"334")</f>
        <v>334</v>
      </c>
      <c r="T341" s="10" t="str">
        <f ca="1">HYPERLINK("#"&amp;CELL("direccion",Tabla_471023!A337),"334")</f>
        <v>334</v>
      </c>
      <c r="U341" s="10" t="str">
        <f ca="1">HYPERLINK("#"&amp;CELL("direccion",Tabla_471047!A337),"334")</f>
        <v>334</v>
      </c>
      <c r="V341" s="10" t="str">
        <f ca="1">HYPERLINK("#"&amp;CELL("direccion",Tabla_471030!A337),"334")</f>
        <v>334</v>
      </c>
      <c r="W341" s="10" t="str">
        <f ca="1">HYPERLINK("#"&amp;CELL("direccion",Tabla_471041!A337),"334")</f>
        <v>334</v>
      </c>
      <c r="X341" s="10" t="str">
        <f ca="1">HYPERLINK("#"&amp;CELL("direccion",Tabla_471031!A337),"334")</f>
        <v>334</v>
      </c>
      <c r="Y341" s="10" t="str">
        <f ca="1">HYPERLINK("#"&amp;CELL("direccion",Tabla_471032!A337),"334")</f>
        <v>334</v>
      </c>
      <c r="Z341" s="10" t="str">
        <f ca="1">HYPERLINK("#"&amp;CELL("direccion",Tabla_471059!A337),"334")</f>
        <v>334</v>
      </c>
      <c r="AA341" s="10" t="str">
        <f ca="1">HYPERLINK("#"&amp;CELL("direccion",Tabla_471071!A337),"334")</f>
        <v>334</v>
      </c>
      <c r="AB341" s="10" t="str">
        <f ca="1">HYPERLINK("#"&amp;CELL("direccion",Tabla_471062!A337),"334")</f>
        <v>334</v>
      </c>
      <c r="AC341" s="10" t="str">
        <f ca="1">HYPERLINK("#"&amp;CELL("direccion",Tabla_471074!A337),"334")</f>
        <v>334</v>
      </c>
      <c r="AD341" s="5" t="s">
        <v>213</v>
      </c>
      <c r="AE341" s="3">
        <v>46203</v>
      </c>
    </row>
    <row r="342" spans="1:31" x14ac:dyDescent="0.25">
      <c r="A342" s="5">
        <v>2026</v>
      </c>
      <c r="B342" s="3">
        <v>46113</v>
      </c>
      <c r="C342" s="3">
        <v>46203</v>
      </c>
      <c r="D342" s="5" t="s">
        <v>89</v>
      </c>
      <c r="E342" s="5">
        <v>1140</v>
      </c>
      <c r="F342" s="5" t="s">
        <v>325</v>
      </c>
      <c r="G342" s="5" t="s">
        <v>325</v>
      </c>
      <c r="H342" s="5" t="s">
        <v>225</v>
      </c>
      <c r="I342" s="5" t="s">
        <v>921</v>
      </c>
      <c r="J342" s="5" t="s">
        <v>922</v>
      </c>
      <c r="K342" s="5" t="s">
        <v>923</v>
      </c>
      <c r="L342" s="5" t="s">
        <v>91</v>
      </c>
      <c r="M342" s="5">
        <v>18700</v>
      </c>
      <c r="N342" s="5" t="s">
        <v>212</v>
      </c>
      <c r="O342" s="5">
        <v>16373.68</v>
      </c>
      <c r="P342" s="5" t="s">
        <v>212</v>
      </c>
      <c r="Q342" s="10" t="str">
        <f ca="1">HYPERLINK("#"&amp;CELL("direccion",Tabla_471065!A338),"335")</f>
        <v>335</v>
      </c>
      <c r="R342" s="10" t="str">
        <f ca="1">HYPERLINK("#"&amp;CELL("direccion",Tabla_471039!A338),"335")</f>
        <v>335</v>
      </c>
      <c r="S342" s="10" t="str">
        <f ca="1">HYPERLINK("#"&amp;CELL("direccion",Tabla_471067!A338),"335")</f>
        <v>335</v>
      </c>
      <c r="T342" s="10" t="str">
        <f ca="1">HYPERLINK("#"&amp;CELL("direccion",Tabla_471023!A338),"335")</f>
        <v>335</v>
      </c>
      <c r="U342" s="10" t="str">
        <f ca="1">HYPERLINK("#"&amp;CELL("direccion",Tabla_471047!A338),"335")</f>
        <v>335</v>
      </c>
      <c r="V342" s="10" t="str">
        <f ca="1">HYPERLINK("#"&amp;CELL("direccion",Tabla_471030!A338),"335")</f>
        <v>335</v>
      </c>
      <c r="W342" s="10" t="str">
        <f ca="1">HYPERLINK("#"&amp;CELL("direccion",Tabla_471041!A338),"335")</f>
        <v>335</v>
      </c>
      <c r="X342" s="10" t="str">
        <f ca="1">HYPERLINK("#"&amp;CELL("direccion",Tabla_471031!A338),"335")</f>
        <v>335</v>
      </c>
      <c r="Y342" s="10" t="str">
        <f ca="1">HYPERLINK("#"&amp;CELL("direccion",Tabla_471032!A338),"335")</f>
        <v>335</v>
      </c>
      <c r="Z342" s="10" t="str">
        <f ca="1">HYPERLINK("#"&amp;CELL("direccion",Tabla_471059!A338),"335")</f>
        <v>335</v>
      </c>
      <c r="AA342" s="10" t="str">
        <f ca="1">HYPERLINK("#"&amp;CELL("direccion",Tabla_471071!A338),"335")</f>
        <v>335</v>
      </c>
      <c r="AB342" s="10" t="str">
        <f ca="1">HYPERLINK("#"&amp;CELL("direccion",Tabla_471062!A338),"335")</f>
        <v>335</v>
      </c>
      <c r="AC342" s="10" t="str">
        <f ca="1">HYPERLINK("#"&amp;CELL("direccion",Tabla_471074!A338),"335")</f>
        <v>335</v>
      </c>
      <c r="AD342" s="5" t="s">
        <v>213</v>
      </c>
      <c r="AE342" s="3">
        <v>46203</v>
      </c>
    </row>
    <row r="343" spans="1:31" x14ac:dyDescent="0.25">
      <c r="A343" s="5">
        <v>2026</v>
      </c>
      <c r="B343" s="3">
        <v>46113</v>
      </c>
      <c r="C343" s="3">
        <v>46203</v>
      </c>
      <c r="D343" s="5" t="s">
        <v>89</v>
      </c>
      <c r="E343" s="5">
        <v>1140</v>
      </c>
      <c r="F343" s="5" t="s">
        <v>325</v>
      </c>
      <c r="G343" s="5" t="s">
        <v>325</v>
      </c>
      <c r="H343" s="5" t="s">
        <v>225</v>
      </c>
      <c r="I343" s="5" t="s">
        <v>924</v>
      </c>
      <c r="J343" s="5" t="s">
        <v>925</v>
      </c>
      <c r="K343" s="5" t="s">
        <v>784</v>
      </c>
      <c r="L343" s="5" t="s">
        <v>91</v>
      </c>
      <c r="M343" s="5">
        <v>18700</v>
      </c>
      <c r="N343" s="5" t="s">
        <v>212</v>
      </c>
      <c r="O343" s="5">
        <v>16373.68</v>
      </c>
      <c r="P343" s="5" t="s">
        <v>212</v>
      </c>
      <c r="Q343" s="10" t="str">
        <f ca="1">HYPERLINK("#"&amp;CELL("direccion",Tabla_471065!A339),"336")</f>
        <v>336</v>
      </c>
      <c r="R343" s="10" t="str">
        <f ca="1">HYPERLINK("#"&amp;CELL("direccion",Tabla_471039!A339),"336")</f>
        <v>336</v>
      </c>
      <c r="S343" s="10" t="str">
        <f ca="1">HYPERLINK("#"&amp;CELL("direccion",Tabla_471067!A339),"336")</f>
        <v>336</v>
      </c>
      <c r="T343" s="10" t="str">
        <f ca="1">HYPERLINK("#"&amp;CELL("direccion",Tabla_471023!A339),"336")</f>
        <v>336</v>
      </c>
      <c r="U343" s="10" t="str">
        <f ca="1">HYPERLINK("#"&amp;CELL("direccion",Tabla_471047!A339),"336")</f>
        <v>336</v>
      </c>
      <c r="V343" s="10" t="str">
        <f ca="1">HYPERLINK("#"&amp;CELL("direccion",Tabla_471030!A339),"336")</f>
        <v>336</v>
      </c>
      <c r="W343" s="10" t="str">
        <f ca="1">HYPERLINK("#"&amp;CELL("direccion",Tabla_471041!A339),"336")</f>
        <v>336</v>
      </c>
      <c r="X343" s="10" t="str">
        <f ca="1">HYPERLINK("#"&amp;CELL("direccion",Tabla_471031!A339),"336")</f>
        <v>336</v>
      </c>
      <c r="Y343" s="10" t="str">
        <f ca="1">HYPERLINK("#"&amp;CELL("direccion",Tabla_471032!A339),"336")</f>
        <v>336</v>
      </c>
      <c r="Z343" s="10" t="str">
        <f ca="1">HYPERLINK("#"&amp;CELL("direccion",Tabla_471059!A339),"336")</f>
        <v>336</v>
      </c>
      <c r="AA343" s="10" t="str">
        <f ca="1">HYPERLINK("#"&amp;CELL("direccion",Tabla_471071!A339),"336")</f>
        <v>336</v>
      </c>
      <c r="AB343" s="10" t="str">
        <f ca="1">HYPERLINK("#"&amp;CELL("direccion",Tabla_471062!A339),"336")</f>
        <v>336</v>
      </c>
      <c r="AC343" s="10" t="str">
        <f ca="1">HYPERLINK("#"&amp;CELL("direccion",Tabla_471074!A339),"336")</f>
        <v>336</v>
      </c>
      <c r="AD343" s="5" t="s">
        <v>213</v>
      </c>
      <c r="AE343" s="3">
        <v>46203</v>
      </c>
    </row>
    <row r="344" spans="1:31" x14ac:dyDescent="0.25">
      <c r="A344" s="5">
        <v>2026</v>
      </c>
      <c r="B344" s="3">
        <v>46113</v>
      </c>
      <c r="C344" s="3">
        <v>46203</v>
      </c>
      <c r="D344" s="5" t="s">
        <v>89</v>
      </c>
      <c r="E344" s="5">
        <v>1148</v>
      </c>
      <c r="F344" s="5" t="s">
        <v>325</v>
      </c>
      <c r="G344" s="5" t="s">
        <v>325</v>
      </c>
      <c r="H344" s="5" t="s">
        <v>225</v>
      </c>
      <c r="I344" s="5" t="s">
        <v>926</v>
      </c>
      <c r="J344" s="5" t="s">
        <v>927</v>
      </c>
      <c r="K344" s="5" t="s">
        <v>387</v>
      </c>
      <c r="L344" s="5" t="s">
        <v>92</v>
      </c>
      <c r="M344" s="5">
        <v>29100</v>
      </c>
      <c r="N344" s="5" t="s">
        <v>212</v>
      </c>
      <c r="O344" s="5">
        <v>24552.240000000002</v>
      </c>
      <c r="P344" s="5" t="s">
        <v>212</v>
      </c>
      <c r="Q344" s="10" t="str">
        <f ca="1">HYPERLINK("#"&amp;CELL("direccion",Tabla_471065!A340),"337")</f>
        <v>337</v>
      </c>
      <c r="R344" s="10" t="str">
        <f ca="1">HYPERLINK("#"&amp;CELL("direccion",Tabla_471039!A340),"337")</f>
        <v>337</v>
      </c>
      <c r="S344" s="10" t="str">
        <f ca="1">HYPERLINK("#"&amp;CELL("direccion",Tabla_471067!A340),"337")</f>
        <v>337</v>
      </c>
      <c r="T344" s="10" t="str">
        <f ca="1">HYPERLINK("#"&amp;CELL("direccion",Tabla_471023!A340),"337")</f>
        <v>337</v>
      </c>
      <c r="U344" s="10" t="str">
        <f ca="1">HYPERLINK("#"&amp;CELL("direccion",Tabla_471047!A340),"337")</f>
        <v>337</v>
      </c>
      <c r="V344" s="10" t="str">
        <f ca="1">HYPERLINK("#"&amp;CELL("direccion",Tabla_471030!A340),"337")</f>
        <v>337</v>
      </c>
      <c r="W344" s="10" t="str">
        <f ca="1">HYPERLINK("#"&amp;CELL("direccion",Tabla_471041!A340),"337")</f>
        <v>337</v>
      </c>
      <c r="X344" s="10" t="str">
        <f ca="1">HYPERLINK("#"&amp;CELL("direccion",Tabla_471031!A340),"337")</f>
        <v>337</v>
      </c>
      <c r="Y344" s="10" t="str">
        <f ca="1">HYPERLINK("#"&amp;CELL("direccion",Tabla_471032!A340),"337")</f>
        <v>337</v>
      </c>
      <c r="Z344" s="10" t="str">
        <f ca="1">HYPERLINK("#"&amp;CELL("direccion",Tabla_471059!A340),"337")</f>
        <v>337</v>
      </c>
      <c r="AA344" s="10" t="str">
        <f ca="1">HYPERLINK("#"&amp;CELL("direccion",Tabla_471071!A340),"337")</f>
        <v>337</v>
      </c>
      <c r="AB344" s="10" t="str">
        <f ca="1">HYPERLINK("#"&amp;CELL("direccion",Tabla_471062!A340),"337")</f>
        <v>337</v>
      </c>
      <c r="AC344" s="10" t="str">
        <f ca="1">HYPERLINK("#"&amp;CELL("direccion",Tabla_471074!A340),"337")</f>
        <v>337</v>
      </c>
      <c r="AD344" s="5" t="s">
        <v>213</v>
      </c>
      <c r="AE344" s="3">
        <v>46203</v>
      </c>
    </row>
    <row r="345" spans="1:31" x14ac:dyDescent="0.25">
      <c r="A345" s="5">
        <v>2026</v>
      </c>
      <c r="B345" s="3">
        <v>46113</v>
      </c>
      <c r="C345" s="3">
        <v>46203</v>
      </c>
      <c r="D345" s="5" t="s">
        <v>89</v>
      </c>
      <c r="E345" s="5">
        <v>1136</v>
      </c>
      <c r="F345" s="5" t="s">
        <v>325</v>
      </c>
      <c r="G345" s="5" t="s">
        <v>325</v>
      </c>
      <c r="H345" s="5" t="s">
        <v>225</v>
      </c>
      <c r="I345" s="5" t="s">
        <v>554</v>
      </c>
      <c r="J345" s="5" t="s">
        <v>928</v>
      </c>
      <c r="K345" s="5" t="s">
        <v>451</v>
      </c>
      <c r="L345" s="5" t="s">
        <v>91</v>
      </c>
      <c r="M345" s="5">
        <v>16200</v>
      </c>
      <c r="N345" s="5" t="s">
        <v>212</v>
      </c>
      <c r="O345" s="5">
        <v>14407.68</v>
      </c>
      <c r="P345" s="5" t="s">
        <v>212</v>
      </c>
      <c r="Q345" s="10" t="str">
        <f ca="1">HYPERLINK("#"&amp;CELL("direccion",Tabla_471065!A341),"338")</f>
        <v>338</v>
      </c>
      <c r="R345" s="10" t="str">
        <f ca="1">HYPERLINK("#"&amp;CELL("direccion",Tabla_471039!A341),"338")</f>
        <v>338</v>
      </c>
      <c r="S345" s="10" t="str">
        <f ca="1">HYPERLINK("#"&amp;CELL("direccion",Tabla_471067!A341),"338")</f>
        <v>338</v>
      </c>
      <c r="T345" s="10" t="str">
        <f ca="1">HYPERLINK("#"&amp;CELL("direccion",Tabla_471023!A341),"338")</f>
        <v>338</v>
      </c>
      <c r="U345" s="10" t="str">
        <f ca="1">HYPERLINK("#"&amp;CELL("direccion",Tabla_471047!A341),"338")</f>
        <v>338</v>
      </c>
      <c r="V345" s="10" t="str">
        <f ca="1">HYPERLINK("#"&amp;CELL("direccion",Tabla_471030!A341),"338")</f>
        <v>338</v>
      </c>
      <c r="W345" s="10" t="str">
        <f ca="1">HYPERLINK("#"&amp;CELL("direccion",Tabla_471041!A341),"338")</f>
        <v>338</v>
      </c>
      <c r="X345" s="10" t="str">
        <f ca="1">HYPERLINK("#"&amp;CELL("direccion",Tabla_471031!A341),"338")</f>
        <v>338</v>
      </c>
      <c r="Y345" s="10" t="str">
        <f ca="1">HYPERLINK("#"&amp;CELL("direccion",Tabla_471032!A341),"338")</f>
        <v>338</v>
      </c>
      <c r="Z345" s="10" t="str">
        <f ca="1">HYPERLINK("#"&amp;CELL("direccion",Tabla_471059!A341),"338")</f>
        <v>338</v>
      </c>
      <c r="AA345" s="10" t="str">
        <f ca="1">HYPERLINK("#"&amp;CELL("direccion",Tabla_471071!A341),"338")</f>
        <v>338</v>
      </c>
      <c r="AB345" s="10" t="str">
        <f ca="1">HYPERLINK("#"&amp;CELL("direccion",Tabla_471062!A341),"338")</f>
        <v>338</v>
      </c>
      <c r="AC345" s="10" t="str">
        <f ca="1">HYPERLINK("#"&amp;CELL("direccion",Tabla_471074!A341),"338")</f>
        <v>338</v>
      </c>
      <c r="AD345" s="5" t="s">
        <v>213</v>
      </c>
      <c r="AE345" s="3">
        <v>46203</v>
      </c>
    </row>
    <row r="346" spans="1:31" x14ac:dyDescent="0.25">
      <c r="A346" s="5">
        <v>2026</v>
      </c>
      <c r="B346" s="3">
        <v>46113</v>
      </c>
      <c r="C346" s="3">
        <v>46203</v>
      </c>
      <c r="D346" s="5" t="s">
        <v>89</v>
      </c>
      <c r="E346" s="5">
        <v>1136</v>
      </c>
      <c r="F346" s="5" t="s">
        <v>325</v>
      </c>
      <c r="G346" s="5" t="s">
        <v>325</v>
      </c>
      <c r="H346" s="5" t="s">
        <v>225</v>
      </c>
      <c r="I346" s="5" t="s">
        <v>929</v>
      </c>
      <c r="J346" s="5" t="s">
        <v>487</v>
      </c>
      <c r="K346" s="5" t="s">
        <v>930</v>
      </c>
      <c r="L346" s="5" t="s">
        <v>92</v>
      </c>
      <c r="M346" s="5">
        <v>16200</v>
      </c>
      <c r="N346" s="5" t="s">
        <v>212</v>
      </c>
      <c r="O346" s="5">
        <v>14407.68</v>
      </c>
      <c r="P346" s="5" t="s">
        <v>212</v>
      </c>
      <c r="Q346" s="10" t="str">
        <f ca="1">HYPERLINK("#"&amp;CELL("direccion",Tabla_471065!A342),"339")</f>
        <v>339</v>
      </c>
      <c r="R346" s="10" t="str">
        <f ca="1">HYPERLINK("#"&amp;CELL("direccion",Tabla_471039!A342),"339")</f>
        <v>339</v>
      </c>
      <c r="S346" s="10" t="str">
        <f ca="1">HYPERLINK("#"&amp;CELL("direccion",Tabla_471067!A342),"339")</f>
        <v>339</v>
      </c>
      <c r="T346" s="10" t="str">
        <f ca="1">HYPERLINK("#"&amp;CELL("direccion",Tabla_471023!A342),"339")</f>
        <v>339</v>
      </c>
      <c r="U346" s="10" t="str">
        <f ca="1">HYPERLINK("#"&amp;CELL("direccion",Tabla_471047!A342),"339")</f>
        <v>339</v>
      </c>
      <c r="V346" s="10" t="str">
        <f ca="1">HYPERLINK("#"&amp;CELL("direccion",Tabla_471030!A342),"339")</f>
        <v>339</v>
      </c>
      <c r="W346" s="10" t="str">
        <f ca="1">HYPERLINK("#"&amp;CELL("direccion",Tabla_471041!A342),"339")</f>
        <v>339</v>
      </c>
      <c r="X346" s="10" t="str">
        <f ca="1">HYPERLINK("#"&amp;CELL("direccion",Tabla_471031!A342),"339")</f>
        <v>339</v>
      </c>
      <c r="Y346" s="10" t="str">
        <f ca="1">HYPERLINK("#"&amp;CELL("direccion",Tabla_471032!A342),"339")</f>
        <v>339</v>
      </c>
      <c r="Z346" s="10" t="str">
        <f ca="1">HYPERLINK("#"&amp;CELL("direccion",Tabla_471059!A342),"339")</f>
        <v>339</v>
      </c>
      <c r="AA346" s="10" t="str">
        <f ca="1">HYPERLINK("#"&amp;CELL("direccion",Tabla_471071!A342),"339")</f>
        <v>339</v>
      </c>
      <c r="AB346" s="10" t="str">
        <f ca="1">HYPERLINK("#"&amp;CELL("direccion",Tabla_471062!A342),"339")</f>
        <v>339</v>
      </c>
      <c r="AC346" s="10" t="str">
        <f ca="1">HYPERLINK("#"&amp;CELL("direccion",Tabla_471074!A342),"339")</f>
        <v>339</v>
      </c>
      <c r="AD346" s="5" t="s">
        <v>213</v>
      </c>
      <c r="AE346" s="3">
        <v>46203</v>
      </c>
    </row>
    <row r="347" spans="1:31" x14ac:dyDescent="0.25">
      <c r="A347" s="5">
        <v>2026</v>
      </c>
      <c r="B347" s="3">
        <v>46113</v>
      </c>
      <c r="C347" s="3">
        <v>46203</v>
      </c>
      <c r="D347" s="5" t="s">
        <v>89</v>
      </c>
      <c r="E347" s="5">
        <v>1136</v>
      </c>
      <c r="F347" s="5" t="s">
        <v>325</v>
      </c>
      <c r="G347" s="5" t="s">
        <v>325</v>
      </c>
      <c r="H347" s="5" t="s">
        <v>225</v>
      </c>
      <c r="I347" s="5" t="s">
        <v>931</v>
      </c>
      <c r="J347" s="5" t="s">
        <v>487</v>
      </c>
      <c r="K347" s="5" t="s">
        <v>343</v>
      </c>
      <c r="L347" s="5" t="s">
        <v>91</v>
      </c>
      <c r="M347" s="5">
        <v>16200</v>
      </c>
      <c r="N347" s="5" t="s">
        <v>212</v>
      </c>
      <c r="O347" s="5">
        <v>14407.68</v>
      </c>
      <c r="P347" s="5" t="s">
        <v>212</v>
      </c>
      <c r="Q347" s="10" t="str">
        <f ca="1">HYPERLINK("#"&amp;CELL("direccion",Tabla_471065!A343),"340")</f>
        <v>340</v>
      </c>
      <c r="R347" s="10" t="str">
        <f ca="1">HYPERLINK("#"&amp;CELL("direccion",Tabla_471039!A343),"340")</f>
        <v>340</v>
      </c>
      <c r="S347" s="10" t="str">
        <f ca="1">HYPERLINK("#"&amp;CELL("direccion",Tabla_471067!A343),"340")</f>
        <v>340</v>
      </c>
      <c r="T347" s="10" t="str">
        <f ca="1">HYPERLINK("#"&amp;CELL("direccion",Tabla_471023!A343),"340")</f>
        <v>340</v>
      </c>
      <c r="U347" s="10" t="str">
        <f ca="1">HYPERLINK("#"&amp;CELL("direccion",Tabla_471047!A343),"340")</f>
        <v>340</v>
      </c>
      <c r="V347" s="10" t="str">
        <f ca="1">HYPERLINK("#"&amp;CELL("direccion",Tabla_471030!A343),"340")</f>
        <v>340</v>
      </c>
      <c r="W347" s="10" t="str">
        <f ca="1">HYPERLINK("#"&amp;CELL("direccion",Tabla_471041!A343),"340")</f>
        <v>340</v>
      </c>
      <c r="X347" s="10" t="str">
        <f ca="1">HYPERLINK("#"&amp;CELL("direccion",Tabla_471031!A343),"340")</f>
        <v>340</v>
      </c>
      <c r="Y347" s="10" t="str">
        <f ca="1">HYPERLINK("#"&amp;CELL("direccion",Tabla_471032!A343),"340")</f>
        <v>340</v>
      </c>
      <c r="Z347" s="10" t="str">
        <f ca="1">HYPERLINK("#"&amp;CELL("direccion",Tabla_471059!A343),"340")</f>
        <v>340</v>
      </c>
      <c r="AA347" s="10" t="str">
        <f ca="1">HYPERLINK("#"&amp;CELL("direccion",Tabla_471071!A343),"340")</f>
        <v>340</v>
      </c>
      <c r="AB347" s="10" t="str">
        <f ca="1">HYPERLINK("#"&amp;CELL("direccion",Tabla_471062!A343),"340")</f>
        <v>340</v>
      </c>
      <c r="AC347" s="10" t="str">
        <f ca="1">HYPERLINK("#"&amp;CELL("direccion",Tabla_471074!A343),"340")</f>
        <v>340</v>
      </c>
      <c r="AD347" s="5" t="s">
        <v>213</v>
      </c>
      <c r="AE347" s="3">
        <v>46203</v>
      </c>
    </row>
    <row r="348" spans="1:31" x14ac:dyDescent="0.25">
      <c r="A348" s="5">
        <v>2026</v>
      </c>
      <c r="B348" s="3">
        <v>46113</v>
      </c>
      <c r="C348" s="3">
        <v>46203</v>
      </c>
      <c r="D348" s="5" t="s">
        <v>89</v>
      </c>
      <c r="E348" s="5">
        <v>1142</v>
      </c>
      <c r="F348" s="5" t="s">
        <v>325</v>
      </c>
      <c r="G348" s="5" t="s">
        <v>325</v>
      </c>
      <c r="H348" s="5" t="s">
        <v>225</v>
      </c>
      <c r="I348" s="5" t="s">
        <v>806</v>
      </c>
      <c r="J348" s="5" t="s">
        <v>932</v>
      </c>
      <c r="K348" s="5" t="s">
        <v>373</v>
      </c>
      <c r="L348" s="5" t="s">
        <v>92</v>
      </c>
      <c r="M348" s="5">
        <v>21300</v>
      </c>
      <c r="N348" s="5" t="s">
        <v>212</v>
      </c>
      <c r="O348" s="5">
        <v>18418.32</v>
      </c>
      <c r="P348" s="5" t="s">
        <v>212</v>
      </c>
      <c r="Q348" s="10" t="str">
        <f ca="1">HYPERLINK("#"&amp;CELL("direccion",Tabla_471065!A344),"341")</f>
        <v>341</v>
      </c>
      <c r="R348" s="10" t="str">
        <f ca="1">HYPERLINK("#"&amp;CELL("direccion",Tabla_471039!A344),"341")</f>
        <v>341</v>
      </c>
      <c r="S348" s="10" t="str">
        <f ca="1">HYPERLINK("#"&amp;CELL("direccion",Tabla_471067!A344),"341")</f>
        <v>341</v>
      </c>
      <c r="T348" s="10" t="str">
        <f ca="1">HYPERLINK("#"&amp;CELL("direccion",Tabla_471023!A344),"341")</f>
        <v>341</v>
      </c>
      <c r="U348" s="10" t="str">
        <f ca="1">HYPERLINK("#"&amp;CELL("direccion",Tabla_471047!A344),"341")</f>
        <v>341</v>
      </c>
      <c r="V348" s="10" t="str">
        <f ca="1">HYPERLINK("#"&amp;CELL("direccion",Tabla_471030!A344),"341")</f>
        <v>341</v>
      </c>
      <c r="W348" s="10" t="str">
        <f ca="1">HYPERLINK("#"&amp;CELL("direccion",Tabla_471041!A344),"341")</f>
        <v>341</v>
      </c>
      <c r="X348" s="10" t="str">
        <f ca="1">HYPERLINK("#"&amp;CELL("direccion",Tabla_471031!A344),"341")</f>
        <v>341</v>
      </c>
      <c r="Y348" s="10" t="str">
        <f ca="1">HYPERLINK("#"&amp;CELL("direccion",Tabla_471032!A344),"341")</f>
        <v>341</v>
      </c>
      <c r="Z348" s="10" t="str">
        <f ca="1">HYPERLINK("#"&amp;CELL("direccion",Tabla_471059!A344),"341")</f>
        <v>341</v>
      </c>
      <c r="AA348" s="10" t="str">
        <f ca="1">HYPERLINK("#"&amp;CELL("direccion",Tabla_471071!A344),"341")</f>
        <v>341</v>
      </c>
      <c r="AB348" s="10" t="str">
        <f ca="1">HYPERLINK("#"&amp;CELL("direccion",Tabla_471062!A344),"341")</f>
        <v>341</v>
      </c>
      <c r="AC348" s="10" t="str">
        <f ca="1">HYPERLINK("#"&amp;CELL("direccion",Tabla_471074!A344),"341")</f>
        <v>341</v>
      </c>
      <c r="AD348" s="5" t="s">
        <v>213</v>
      </c>
      <c r="AE348" s="3">
        <v>46203</v>
      </c>
    </row>
    <row r="349" spans="1:31" x14ac:dyDescent="0.25">
      <c r="A349" s="5">
        <v>2026</v>
      </c>
      <c r="B349" s="3">
        <v>46113</v>
      </c>
      <c r="C349" s="3">
        <v>46203</v>
      </c>
      <c r="D349" s="5" t="s">
        <v>89</v>
      </c>
      <c r="E349" s="5">
        <v>1142</v>
      </c>
      <c r="F349" s="5" t="s">
        <v>325</v>
      </c>
      <c r="G349" s="5" t="s">
        <v>325</v>
      </c>
      <c r="H349" s="5" t="s">
        <v>225</v>
      </c>
      <c r="I349" s="5" t="s">
        <v>607</v>
      </c>
      <c r="J349" s="5" t="s">
        <v>463</v>
      </c>
      <c r="K349" s="5" t="s">
        <v>933</v>
      </c>
      <c r="L349" s="5" t="s">
        <v>92</v>
      </c>
      <c r="M349" s="5">
        <v>21300</v>
      </c>
      <c r="N349" s="5" t="s">
        <v>212</v>
      </c>
      <c r="O349" s="5">
        <v>18418.32</v>
      </c>
      <c r="P349" s="5" t="s">
        <v>212</v>
      </c>
      <c r="Q349" s="10" t="str">
        <f ca="1">HYPERLINK("#"&amp;CELL("direccion",Tabla_471065!A345),"342")</f>
        <v>342</v>
      </c>
      <c r="R349" s="10" t="str">
        <f ca="1">HYPERLINK("#"&amp;CELL("direccion",Tabla_471039!A345),"342")</f>
        <v>342</v>
      </c>
      <c r="S349" s="10" t="str">
        <f ca="1">HYPERLINK("#"&amp;CELL("direccion",Tabla_471067!A345),"342")</f>
        <v>342</v>
      </c>
      <c r="T349" s="10" t="str">
        <f ca="1">HYPERLINK("#"&amp;CELL("direccion",Tabla_471023!A345),"342")</f>
        <v>342</v>
      </c>
      <c r="U349" s="10" t="str">
        <f ca="1">HYPERLINK("#"&amp;CELL("direccion",Tabla_471047!A345),"342")</f>
        <v>342</v>
      </c>
      <c r="V349" s="10" t="str">
        <f ca="1">HYPERLINK("#"&amp;CELL("direccion",Tabla_471030!A345),"342")</f>
        <v>342</v>
      </c>
      <c r="W349" s="10" t="str">
        <f ca="1">HYPERLINK("#"&amp;CELL("direccion",Tabla_471041!A345),"342")</f>
        <v>342</v>
      </c>
      <c r="X349" s="10" t="str">
        <f ca="1">HYPERLINK("#"&amp;CELL("direccion",Tabla_471031!A345),"342")</f>
        <v>342</v>
      </c>
      <c r="Y349" s="10" t="str">
        <f ca="1">HYPERLINK("#"&amp;CELL("direccion",Tabla_471032!A345),"342")</f>
        <v>342</v>
      </c>
      <c r="Z349" s="10" t="str">
        <f ca="1">HYPERLINK("#"&amp;CELL("direccion",Tabla_471059!A345),"342")</f>
        <v>342</v>
      </c>
      <c r="AA349" s="10" t="str">
        <f ca="1">HYPERLINK("#"&amp;CELL("direccion",Tabla_471071!A345),"342")</f>
        <v>342</v>
      </c>
      <c r="AB349" s="10" t="str">
        <f ca="1">HYPERLINK("#"&amp;CELL("direccion",Tabla_471062!A345),"342")</f>
        <v>342</v>
      </c>
      <c r="AC349" s="10" t="str">
        <f ca="1">HYPERLINK("#"&amp;CELL("direccion",Tabla_471074!A345),"342")</f>
        <v>342</v>
      </c>
      <c r="AD349" s="5" t="s">
        <v>213</v>
      </c>
      <c r="AE349" s="3">
        <v>46203</v>
      </c>
    </row>
    <row r="350" spans="1:31" x14ac:dyDescent="0.25">
      <c r="A350" s="5">
        <v>2026</v>
      </c>
      <c r="B350" s="3">
        <v>46113</v>
      </c>
      <c r="C350" s="3">
        <v>46203</v>
      </c>
      <c r="D350" s="5" t="s">
        <v>89</v>
      </c>
      <c r="E350" s="5">
        <v>1142</v>
      </c>
      <c r="F350" s="5" t="s">
        <v>325</v>
      </c>
      <c r="G350" s="5" t="s">
        <v>325</v>
      </c>
      <c r="H350" s="5" t="s">
        <v>225</v>
      </c>
      <c r="I350" s="5" t="s">
        <v>934</v>
      </c>
      <c r="J350" s="5" t="s">
        <v>495</v>
      </c>
      <c r="K350" s="5" t="s">
        <v>630</v>
      </c>
      <c r="L350" s="5" t="s">
        <v>92</v>
      </c>
      <c r="M350" s="5">
        <v>21300</v>
      </c>
      <c r="N350" s="5" t="s">
        <v>212</v>
      </c>
      <c r="O350" s="5">
        <v>18418.32</v>
      </c>
      <c r="P350" s="5" t="s">
        <v>212</v>
      </c>
      <c r="Q350" s="10" t="str">
        <f ca="1">HYPERLINK("#"&amp;CELL("direccion",Tabla_471065!A346),"343")</f>
        <v>343</v>
      </c>
      <c r="R350" s="10" t="str">
        <f ca="1">HYPERLINK("#"&amp;CELL("direccion",Tabla_471039!A346),"343")</f>
        <v>343</v>
      </c>
      <c r="S350" s="10" t="str">
        <f ca="1">HYPERLINK("#"&amp;CELL("direccion",Tabla_471067!A346),"343")</f>
        <v>343</v>
      </c>
      <c r="T350" s="10" t="str">
        <f ca="1">HYPERLINK("#"&amp;CELL("direccion",Tabla_471023!A346),"343")</f>
        <v>343</v>
      </c>
      <c r="U350" s="10" t="str">
        <f ca="1">HYPERLINK("#"&amp;CELL("direccion",Tabla_471047!A346),"343")</f>
        <v>343</v>
      </c>
      <c r="V350" s="10" t="str">
        <f ca="1">HYPERLINK("#"&amp;CELL("direccion",Tabla_471030!A346),"343")</f>
        <v>343</v>
      </c>
      <c r="W350" s="10" t="str">
        <f ca="1">HYPERLINK("#"&amp;CELL("direccion",Tabla_471041!A346),"343")</f>
        <v>343</v>
      </c>
      <c r="X350" s="10" t="str">
        <f ca="1">HYPERLINK("#"&amp;CELL("direccion",Tabla_471031!A346),"343")</f>
        <v>343</v>
      </c>
      <c r="Y350" s="10" t="str">
        <f ca="1">HYPERLINK("#"&amp;CELL("direccion",Tabla_471032!A346),"343")</f>
        <v>343</v>
      </c>
      <c r="Z350" s="10" t="str">
        <f ca="1">HYPERLINK("#"&amp;CELL("direccion",Tabla_471059!A346),"343")</f>
        <v>343</v>
      </c>
      <c r="AA350" s="10" t="str">
        <f ca="1">HYPERLINK("#"&amp;CELL("direccion",Tabla_471071!A346),"343")</f>
        <v>343</v>
      </c>
      <c r="AB350" s="10" t="str">
        <f ca="1">HYPERLINK("#"&amp;CELL("direccion",Tabla_471062!A346),"343")</f>
        <v>343</v>
      </c>
      <c r="AC350" s="10" t="str">
        <f ca="1">HYPERLINK("#"&amp;CELL("direccion",Tabla_471074!A346),"343")</f>
        <v>343</v>
      </c>
      <c r="AD350" s="5" t="s">
        <v>213</v>
      </c>
      <c r="AE350" s="3">
        <v>46203</v>
      </c>
    </row>
    <row r="351" spans="1:31" x14ac:dyDescent="0.25">
      <c r="A351" s="5">
        <v>2026</v>
      </c>
      <c r="B351" s="3">
        <v>46113</v>
      </c>
      <c r="C351" s="3">
        <v>46203</v>
      </c>
      <c r="D351" s="5" t="s">
        <v>89</v>
      </c>
      <c r="E351" s="5">
        <v>1145</v>
      </c>
      <c r="F351" s="5" t="s">
        <v>325</v>
      </c>
      <c r="G351" s="5" t="s">
        <v>325</v>
      </c>
      <c r="H351" s="5" t="s">
        <v>225</v>
      </c>
      <c r="I351" s="5" t="s">
        <v>547</v>
      </c>
      <c r="J351" s="5" t="s">
        <v>774</v>
      </c>
      <c r="K351" s="5" t="s">
        <v>935</v>
      </c>
      <c r="L351" s="5" t="s">
        <v>92</v>
      </c>
      <c r="M351" s="5">
        <v>23800</v>
      </c>
      <c r="N351" s="5" t="s">
        <v>212</v>
      </c>
      <c r="O351" s="5">
        <v>20384.32</v>
      </c>
      <c r="P351" s="5" t="s">
        <v>212</v>
      </c>
      <c r="Q351" s="10" t="str">
        <f ca="1">HYPERLINK("#"&amp;CELL("direccion",Tabla_471065!A347),"344")</f>
        <v>344</v>
      </c>
      <c r="R351" s="10" t="str">
        <f ca="1">HYPERLINK("#"&amp;CELL("direccion",Tabla_471039!A347),"344")</f>
        <v>344</v>
      </c>
      <c r="S351" s="10" t="str">
        <f ca="1">HYPERLINK("#"&amp;CELL("direccion",Tabla_471067!A347),"344")</f>
        <v>344</v>
      </c>
      <c r="T351" s="10" t="str">
        <f ca="1">HYPERLINK("#"&amp;CELL("direccion",Tabla_471023!A347),"344")</f>
        <v>344</v>
      </c>
      <c r="U351" s="10" t="str">
        <f ca="1">HYPERLINK("#"&amp;CELL("direccion",Tabla_471047!A347),"344")</f>
        <v>344</v>
      </c>
      <c r="V351" s="10" t="str">
        <f ca="1">HYPERLINK("#"&amp;CELL("direccion",Tabla_471030!A347),"344")</f>
        <v>344</v>
      </c>
      <c r="W351" s="10" t="str">
        <f ca="1">HYPERLINK("#"&amp;CELL("direccion",Tabla_471041!A347),"344")</f>
        <v>344</v>
      </c>
      <c r="X351" s="10" t="str">
        <f ca="1">HYPERLINK("#"&amp;CELL("direccion",Tabla_471031!A347),"344")</f>
        <v>344</v>
      </c>
      <c r="Y351" s="10" t="str">
        <f ca="1">HYPERLINK("#"&amp;CELL("direccion",Tabla_471032!A347),"344")</f>
        <v>344</v>
      </c>
      <c r="Z351" s="10" t="str">
        <f ca="1">HYPERLINK("#"&amp;CELL("direccion",Tabla_471059!A347),"344")</f>
        <v>344</v>
      </c>
      <c r="AA351" s="10" t="str">
        <f ca="1">HYPERLINK("#"&amp;CELL("direccion",Tabla_471071!A347),"344")</f>
        <v>344</v>
      </c>
      <c r="AB351" s="10" t="str">
        <f ca="1">HYPERLINK("#"&amp;CELL("direccion",Tabla_471062!A347),"344")</f>
        <v>344</v>
      </c>
      <c r="AC351" s="10" t="str">
        <f ca="1">HYPERLINK("#"&amp;CELL("direccion",Tabla_471074!A347),"344")</f>
        <v>344</v>
      </c>
      <c r="AD351" s="5" t="s">
        <v>213</v>
      </c>
      <c r="AE351" s="3">
        <v>46203</v>
      </c>
    </row>
    <row r="352" spans="1:31" x14ac:dyDescent="0.25">
      <c r="A352" s="5">
        <v>2026</v>
      </c>
      <c r="B352" s="3">
        <v>46113</v>
      </c>
      <c r="C352" s="3">
        <v>46203</v>
      </c>
      <c r="D352" s="5" t="s">
        <v>89</v>
      </c>
      <c r="E352" s="5">
        <v>1145</v>
      </c>
      <c r="F352" s="5" t="s">
        <v>325</v>
      </c>
      <c r="G352" s="5" t="s">
        <v>325</v>
      </c>
      <c r="H352" s="5" t="s">
        <v>225</v>
      </c>
      <c r="I352" s="5" t="s">
        <v>482</v>
      </c>
      <c r="J352" s="5" t="s">
        <v>370</v>
      </c>
      <c r="K352" s="5" t="s">
        <v>346</v>
      </c>
      <c r="L352" s="5" t="s">
        <v>91</v>
      </c>
      <c r="M352" s="5">
        <v>23800</v>
      </c>
      <c r="N352" s="5" t="s">
        <v>212</v>
      </c>
      <c r="O352" s="5">
        <v>20384.32</v>
      </c>
      <c r="P352" s="5" t="s">
        <v>212</v>
      </c>
      <c r="Q352" s="10" t="str">
        <f ca="1">HYPERLINK("#"&amp;CELL("direccion",Tabla_471065!A348),"345")</f>
        <v>345</v>
      </c>
      <c r="R352" s="10" t="str">
        <f ca="1">HYPERLINK("#"&amp;CELL("direccion",Tabla_471039!A348),"345")</f>
        <v>345</v>
      </c>
      <c r="S352" s="10" t="str">
        <f ca="1">HYPERLINK("#"&amp;CELL("direccion",Tabla_471067!A348),"345")</f>
        <v>345</v>
      </c>
      <c r="T352" s="10" t="str">
        <f ca="1">HYPERLINK("#"&amp;CELL("direccion",Tabla_471023!A348),"345")</f>
        <v>345</v>
      </c>
      <c r="U352" s="10" t="str">
        <f ca="1">HYPERLINK("#"&amp;CELL("direccion",Tabla_471047!A348),"345")</f>
        <v>345</v>
      </c>
      <c r="V352" s="10" t="str">
        <f ca="1">HYPERLINK("#"&amp;CELL("direccion",Tabla_471030!A348),"345")</f>
        <v>345</v>
      </c>
      <c r="W352" s="10" t="str">
        <f ca="1">HYPERLINK("#"&amp;CELL("direccion",Tabla_471041!A348),"345")</f>
        <v>345</v>
      </c>
      <c r="X352" s="10" t="str">
        <f ca="1">HYPERLINK("#"&amp;CELL("direccion",Tabla_471031!A348),"345")</f>
        <v>345</v>
      </c>
      <c r="Y352" s="10" t="str">
        <f ca="1">HYPERLINK("#"&amp;CELL("direccion",Tabla_471032!A348),"345")</f>
        <v>345</v>
      </c>
      <c r="Z352" s="10" t="str">
        <f ca="1">HYPERLINK("#"&amp;CELL("direccion",Tabla_471059!A348),"345")</f>
        <v>345</v>
      </c>
      <c r="AA352" s="10" t="str">
        <f ca="1">HYPERLINK("#"&amp;CELL("direccion",Tabla_471071!A348),"345")</f>
        <v>345</v>
      </c>
      <c r="AB352" s="10" t="str">
        <f ca="1">HYPERLINK("#"&amp;CELL("direccion",Tabla_471062!A348),"345")</f>
        <v>345</v>
      </c>
      <c r="AC352" s="10" t="str">
        <f ca="1">HYPERLINK("#"&amp;CELL("direccion",Tabla_471074!A348),"345")</f>
        <v>345</v>
      </c>
      <c r="AD352" s="5" t="s">
        <v>213</v>
      </c>
      <c r="AE352" s="3">
        <v>46203</v>
      </c>
    </row>
    <row r="353" spans="1:31" x14ac:dyDescent="0.25">
      <c r="A353" s="5">
        <v>2026</v>
      </c>
      <c r="B353" s="3">
        <v>46113</v>
      </c>
      <c r="C353" s="3">
        <v>46203</v>
      </c>
      <c r="D353" s="5" t="s">
        <v>89</v>
      </c>
      <c r="E353" s="5">
        <v>1145</v>
      </c>
      <c r="F353" s="5" t="s">
        <v>325</v>
      </c>
      <c r="G353" s="5" t="s">
        <v>325</v>
      </c>
      <c r="H353" s="5" t="s">
        <v>225</v>
      </c>
      <c r="I353" s="5" t="s">
        <v>681</v>
      </c>
      <c r="J353" s="5" t="s">
        <v>555</v>
      </c>
      <c r="K353" s="5" t="s">
        <v>936</v>
      </c>
      <c r="L353" s="5" t="s">
        <v>92</v>
      </c>
      <c r="M353" s="5">
        <v>23800</v>
      </c>
      <c r="N353" s="5" t="s">
        <v>212</v>
      </c>
      <c r="O353" s="5">
        <v>20384.32</v>
      </c>
      <c r="P353" s="5" t="s">
        <v>212</v>
      </c>
      <c r="Q353" s="10" t="str">
        <f ca="1">HYPERLINK("#"&amp;CELL("direccion",Tabla_471065!A349),"346")</f>
        <v>346</v>
      </c>
      <c r="R353" s="10" t="str">
        <f ca="1">HYPERLINK("#"&amp;CELL("direccion",Tabla_471039!A349),"346")</f>
        <v>346</v>
      </c>
      <c r="S353" s="10" t="str">
        <f ca="1">HYPERLINK("#"&amp;CELL("direccion",Tabla_471067!A349),"346")</f>
        <v>346</v>
      </c>
      <c r="T353" s="10" t="str">
        <f ca="1">HYPERLINK("#"&amp;CELL("direccion",Tabla_471023!A349),"346")</f>
        <v>346</v>
      </c>
      <c r="U353" s="10" t="str">
        <f ca="1">HYPERLINK("#"&amp;CELL("direccion",Tabla_471047!A349),"346")</f>
        <v>346</v>
      </c>
      <c r="V353" s="10" t="str">
        <f ca="1">HYPERLINK("#"&amp;CELL("direccion",Tabla_471030!A349),"346")</f>
        <v>346</v>
      </c>
      <c r="W353" s="10" t="str">
        <f ca="1">HYPERLINK("#"&amp;CELL("direccion",Tabla_471041!A349),"346")</f>
        <v>346</v>
      </c>
      <c r="X353" s="10" t="str">
        <f ca="1">HYPERLINK("#"&amp;CELL("direccion",Tabla_471031!A349),"346")</f>
        <v>346</v>
      </c>
      <c r="Y353" s="10" t="str">
        <f ca="1">HYPERLINK("#"&amp;CELL("direccion",Tabla_471032!A349),"346")</f>
        <v>346</v>
      </c>
      <c r="Z353" s="10" t="str">
        <f ca="1">HYPERLINK("#"&amp;CELL("direccion",Tabla_471059!A349),"346")</f>
        <v>346</v>
      </c>
      <c r="AA353" s="10" t="str">
        <f ca="1">HYPERLINK("#"&amp;CELL("direccion",Tabla_471071!A349),"346")</f>
        <v>346</v>
      </c>
      <c r="AB353" s="10" t="str">
        <f ca="1">HYPERLINK("#"&amp;CELL("direccion",Tabla_471062!A349),"346")</f>
        <v>346</v>
      </c>
      <c r="AC353" s="10" t="str">
        <f ca="1">HYPERLINK("#"&amp;CELL("direccion",Tabla_471074!A349),"346")</f>
        <v>346</v>
      </c>
      <c r="AD353" s="5" t="s">
        <v>213</v>
      </c>
      <c r="AE353" s="3">
        <v>46203</v>
      </c>
    </row>
    <row r="354" spans="1:31" x14ac:dyDescent="0.25">
      <c r="A354" s="5">
        <v>2026</v>
      </c>
      <c r="B354" s="3">
        <v>46113</v>
      </c>
      <c r="C354" s="3">
        <v>46203</v>
      </c>
      <c r="D354" s="5" t="s">
        <v>89</v>
      </c>
      <c r="E354" s="5">
        <v>1145</v>
      </c>
      <c r="F354" s="5" t="s">
        <v>325</v>
      </c>
      <c r="G354" s="5" t="s">
        <v>325</v>
      </c>
      <c r="H354" s="5" t="s">
        <v>225</v>
      </c>
      <c r="I354" s="5" t="s">
        <v>937</v>
      </c>
      <c r="J354" s="5" t="s">
        <v>346</v>
      </c>
      <c r="K354" s="5" t="s">
        <v>938</v>
      </c>
      <c r="L354" s="5" t="s">
        <v>91</v>
      </c>
      <c r="M354" s="5">
        <v>23800</v>
      </c>
      <c r="N354" s="5" t="s">
        <v>212</v>
      </c>
      <c r="O354" s="5">
        <v>20384.32</v>
      </c>
      <c r="P354" s="5" t="s">
        <v>212</v>
      </c>
      <c r="Q354" s="10" t="str">
        <f ca="1">HYPERLINK("#"&amp;CELL("direccion",Tabla_471065!A350),"347")</f>
        <v>347</v>
      </c>
      <c r="R354" s="10" t="str">
        <f ca="1">HYPERLINK("#"&amp;CELL("direccion",Tabla_471039!A350),"347")</f>
        <v>347</v>
      </c>
      <c r="S354" s="10" t="str">
        <f ca="1">HYPERLINK("#"&amp;CELL("direccion",Tabla_471067!A350),"347")</f>
        <v>347</v>
      </c>
      <c r="T354" s="10" t="str">
        <f ca="1">HYPERLINK("#"&amp;CELL("direccion",Tabla_471023!A350),"347")</f>
        <v>347</v>
      </c>
      <c r="U354" s="10" t="str">
        <f ca="1">HYPERLINK("#"&amp;CELL("direccion",Tabla_471047!A350),"347")</f>
        <v>347</v>
      </c>
      <c r="V354" s="10" t="str">
        <f ca="1">HYPERLINK("#"&amp;CELL("direccion",Tabla_471030!A350),"347")</f>
        <v>347</v>
      </c>
      <c r="W354" s="10" t="str">
        <f ca="1">HYPERLINK("#"&amp;CELL("direccion",Tabla_471041!A350),"347")</f>
        <v>347</v>
      </c>
      <c r="X354" s="10" t="str">
        <f ca="1">HYPERLINK("#"&amp;CELL("direccion",Tabla_471031!A350),"347")</f>
        <v>347</v>
      </c>
      <c r="Y354" s="10" t="str">
        <f ca="1">HYPERLINK("#"&amp;CELL("direccion",Tabla_471032!A350),"347")</f>
        <v>347</v>
      </c>
      <c r="Z354" s="10" t="str">
        <f ca="1">HYPERLINK("#"&amp;CELL("direccion",Tabla_471059!A350),"347")</f>
        <v>347</v>
      </c>
      <c r="AA354" s="10" t="str">
        <f ca="1">HYPERLINK("#"&amp;CELL("direccion",Tabla_471071!A350),"347")</f>
        <v>347</v>
      </c>
      <c r="AB354" s="10" t="str">
        <f ca="1">HYPERLINK("#"&amp;CELL("direccion",Tabla_471062!A350),"347")</f>
        <v>347</v>
      </c>
      <c r="AC354" s="10" t="str">
        <f ca="1">HYPERLINK("#"&amp;CELL("direccion",Tabla_471074!A350),"347")</f>
        <v>347</v>
      </c>
      <c r="AD354" s="5" t="s">
        <v>213</v>
      </c>
      <c r="AE354" s="3">
        <v>46203</v>
      </c>
    </row>
    <row r="355" spans="1:31" x14ac:dyDescent="0.25">
      <c r="A355" s="5">
        <v>2026</v>
      </c>
      <c r="B355" s="3">
        <v>46113</v>
      </c>
      <c r="C355" s="3">
        <v>46203</v>
      </c>
      <c r="D355" s="5" t="s">
        <v>89</v>
      </c>
      <c r="E355" s="5">
        <v>1142</v>
      </c>
      <c r="F355" s="5" t="s">
        <v>325</v>
      </c>
      <c r="G355" s="5" t="s">
        <v>325</v>
      </c>
      <c r="H355" s="5" t="s">
        <v>225</v>
      </c>
      <c r="I355" s="5" t="s">
        <v>939</v>
      </c>
      <c r="J355" s="5" t="s">
        <v>728</v>
      </c>
      <c r="K355" s="5" t="s">
        <v>476</v>
      </c>
      <c r="L355" s="5" t="s">
        <v>92</v>
      </c>
      <c r="M355" s="5">
        <v>21300</v>
      </c>
      <c r="N355" s="5" t="s">
        <v>212</v>
      </c>
      <c r="O355" s="5">
        <v>18418.32</v>
      </c>
      <c r="P355" s="5" t="s">
        <v>212</v>
      </c>
      <c r="Q355" s="10" t="str">
        <f ca="1">HYPERLINK("#"&amp;CELL("direccion",Tabla_471065!A351),"348")</f>
        <v>348</v>
      </c>
      <c r="R355" s="10" t="str">
        <f ca="1">HYPERLINK("#"&amp;CELL("direccion",Tabla_471039!A351),"348")</f>
        <v>348</v>
      </c>
      <c r="S355" s="10" t="str">
        <f ca="1">HYPERLINK("#"&amp;CELL("direccion",Tabla_471067!A351),"348")</f>
        <v>348</v>
      </c>
      <c r="T355" s="10" t="str">
        <f ca="1">HYPERLINK("#"&amp;CELL("direccion",Tabla_471023!A351),"348")</f>
        <v>348</v>
      </c>
      <c r="U355" s="10" t="str">
        <f ca="1">HYPERLINK("#"&amp;CELL("direccion",Tabla_471047!A351),"348")</f>
        <v>348</v>
      </c>
      <c r="V355" s="10" t="str">
        <f ca="1">HYPERLINK("#"&amp;CELL("direccion",Tabla_471030!A351),"348")</f>
        <v>348</v>
      </c>
      <c r="W355" s="10" t="str">
        <f ca="1">HYPERLINK("#"&amp;CELL("direccion",Tabla_471041!A351),"348")</f>
        <v>348</v>
      </c>
      <c r="X355" s="10" t="str">
        <f ca="1">HYPERLINK("#"&amp;CELL("direccion",Tabla_471031!A351),"348")</f>
        <v>348</v>
      </c>
      <c r="Y355" s="10" t="str">
        <f ca="1">HYPERLINK("#"&amp;CELL("direccion",Tabla_471032!A351),"348")</f>
        <v>348</v>
      </c>
      <c r="Z355" s="10" t="str">
        <f ca="1">HYPERLINK("#"&amp;CELL("direccion",Tabla_471059!A351),"348")</f>
        <v>348</v>
      </c>
      <c r="AA355" s="10" t="str">
        <f ca="1">HYPERLINK("#"&amp;CELL("direccion",Tabla_471071!A351),"348")</f>
        <v>348</v>
      </c>
      <c r="AB355" s="10" t="str">
        <f ca="1">HYPERLINK("#"&amp;CELL("direccion",Tabla_471062!A351),"348")</f>
        <v>348</v>
      </c>
      <c r="AC355" s="10" t="str">
        <f ca="1">HYPERLINK("#"&amp;CELL("direccion",Tabla_471074!A351),"348")</f>
        <v>348</v>
      </c>
      <c r="AD355" s="5" t="s">
        <v>213</v>
      </c>
      <c r="AE355" s="3">
        <v>46203</v>
      </c>
    </row>
    <row r="356" spans="1:31" x14ac:dyDescent="0.25">
      <c r="A356" s="5">
        <v>2026</v>
      </c>
      <c r="B356" s="3">
        <v>46113</v>
      </c>
      <c r="C356" s="3">
        <v>46203</v>
      </c>
      <c r="D356" s="5" t="s">
        <v>89</v>
      </c>
      <c r="E356" s="5">
        <v>1155</v>
      </c>
      <c r="F356" s="5" t="s">
        <v>325</v>
      </c>
      <c r="G356" s="5" t="s">
        <v>325</v>
      </c>
      <c r="H356" s="5" t="s">
        <v>225</v>
      </c>
      <c r="I356" s="5" t="s">
        <v>940</v>
      </c>
      <c r="J356" s="5" t="s">
        <v>353</v>
      </c>
      <c r="K356" s="5" t="s">
        <v>941</v>
      </c>
      <c r="L356" s="5" t="s">
        <v>91</v>
      </c>
      <c r="M356" s="5">
        <v>51000</v>
      </c>
      <c r="N356" s="5" t="s">
        <v>212</v>
      </c>
      <c r="O356" s="5">
        <v>41233.01</v>
      </c>
      <c r="P356" s="5" t="s">
        <v>212</v>
      </c>
      <c r="Q356" s="10" t="str">
        <f ca="1">HYPERLINK("#"&amp;CELL("direccion",Tabla_471065!A352),"349")</f>
        <v>349</v>
      </c>
      <c r="R356" s="10" t="str">
        <f ca="1">HYPERLINK("#"&amp;CELL("direccion",Tabla_471039!A352),"349")</f>
        <v>349</v>
      </c>
      <c r="S356" s="10" t="str">
        <f ca="1">HYPERLINK("#"&amp;CELL("direccion",Tabla_471067!A352),"349")</f>
        <v>349</v>
      </c>
      <c r="T356" s="10" t="str">
        <f ca="1">HYPERLINK("#"&amp;CELL("direccion",Tabla_471023!A352),"349")</f>
        <v>349</v>
      </c>
      <c r="U356" s="10" t="str">
        <f ca="1">HYPERLINK("#"&amp;CELL("direccion",Tabla_471047!A352),"349")</f>
        <v>349</v>
      </c>
      <c r="V356" s="10" t="str">
        <f ca="1">HYPERLINK("#"&amp;CELL("direccion",Tabla_471030!A352),"349")</f>
        <v>349</v>
      </c>
      <c r="W356" s="10" t="str">
        <f ca="1">HYPERLINK("#"&amp;CELL("direccion",Tabla_471041!A352),"349")</f>
        <v>349</v>
      </c>
      <c r="X356" s="10" t="str">
        <f ca="1">HYPERLINK("#"&amp;CELL("direccion",Tabla_471031!A352),"349")</f>
        <v>349</v>
      </c>
      <c r="Y356" s="10" t="str">
        <f ca="1">HYPERLINK("#"&amp;CELL("direccion",Tabla_471032!A352),"349")</f>
        <v>349</v>
      </c>
      <c r="Z356" s="10" t="str">
        <f ca="1">HYPERLINK("#"&amp;CELL("direccion",Tabla_471059!A352),"349")</f>
        <v>349</v>
      </c>
      <c r="AA356" s="10" t="str">
        <f ca="1">HYPERLINK("#"&amp;CELL("direccion",Tabla_471071!A352),"349")</f>
        <v>349</v>
      </c>
      <c r="AB356" s="10" t="str">
        <f ca="1">HYPERLINK("#"&amp;CELL("direccion",Tabla_471062!A352),"349")</f>
        <v>349</v>
      </c>
      <c r="AC356" s="10" t="str">
        <f ca="1">HYPERLINK("#"&amp;CELL("direccion",Tabla_471074!A352),"349")</f>
        <v>349</v>
      </c>
      <c r="AD356" s="5" t="s">
        <v>213</v>
      </c>
      <c r="AE356" s="3">
        <v>46203</v>
      </c>
    </row>
    <row r="357" spans="1:31" x14ac:dyDescent="0.25">
      <c r="A357" s="5">
        <v>2026</v>
      </c>
      <c r="B357" s="3">
        <v>46113</v>
      </c>
      <c r="C357" s="3">
        <v>46203</v>
      </c>
      <c r="D357" s="5" t="s">
        <v>89</v>
      </c>
      <c r="E357" s="5">
        <v>1150</v>
      </c>
      <c r="F357" s="5" t="s">
        <v>325</v>
      </c>
      <c r="G357" s="5" t="s">
        <v>325</v>
      </c>
      <c r="H357" s="5" t="s">
        <v>225</v>
      </c>
      <c r="I357" s="5" t="s">
        <v>942</v>
      </c>
      <c r="J357" s="5" t="s">
        <v>387</v>
      </c>
      <c r="K357" s="5" t="s">
        <v>633</v>
      </c>
      <c r="L357" s="5" t="s">
        <v>91</v>
      </c>
      <c r="M357" s="5">
        <v>34300</v>
      </c>
      <c r="N357" s="5" t="s">
        <v>212</v>
      </c>
      <c r="O357" s="5">
        <v>28575.35</v>
      </c>
      <c r="P357" s="5" t="s">
        <v>212</v>
      </c>
      <c r="Q357" s="10" t="str">
        <f ca="1">HYPERLINK("#"&amp;CELL("direccion",Tabla_471065!A353),"350")</f>
        <v>350</v>
      </c>
      <c r="R357" s="10" t="str">
        <f ca="1">HYPERLINK("#"&amp;CELL("direccion",Tabla_471039!A353),"350")</f>
        <v>350</v>
      </c>
      <c r="S357" s="10" t="str">
        <f ca="1">HYPERLINK("#"&amp;CELL("direccion",Tabla_471067!A353),"350")</f>
        <v>350</v>
      </c>
      <c r="T357" s="10" t="str">
        <f ca="1">HYPERLINK("#"&amp;CELL("direccion",Tabla_471023!A353),"350")</f>
        <v>350</v>
      </c>
      <c r="U357" s="10" t="str">
        <f ca="1">HYPERLINK("#"&amp;CELL("direccion",Tabla_471047!A353),"350")</f>
        <v>350</v>
      </c>
      <c r="V357" s="10" t="str">
        <f ca="1">HYPERLINK("#"&amp;CELL("direccion",Tabla_471030!A353),"350")</f>
        <v>350</v>
      </c>
      <c r="W357" s="10" t="str">
        <f ca="1">HYPERLINK("#"&amp;CELL("direccion",Tabla_471041!A353),"350")</f>
        <v>350</v>
      </c>
      <c r="X357" s="10" t="str">
        <f ca="1">HYPERLINK("#"&amp;CELL("direccion",Tabla_471031!A353),"350")</f>
        <v>350</v>
      </c>
      <c r="Y357" s="10" t="str">
        <f ca="1">HYPERLINK("#"&amp;CELL("direccion",Tabla_471032!A353),"350")</f>
        <v>350</v>
      </c>
      <c r="Z357" s="10" t="str">
        <f ca="1">HYPERLINK("#"&amp;CELL("direccion",Tabla_471059!A353),"350")</f>
        <v>350</v>
      </c>
      <c r="AA357" s="10" t="str">
        <f ca="1">HYPERLINK("#"&amp;CELL("direccion",Tabla_471071!A353),"350")</f>
        <v>350</v>
      </c>
      <c r="AB357" s="10" t="str">
        <f ca="1">HYPERLINK("#"&amp;CELL("direccion",Tabla_471062!A353),"350")</f>
        <v>350</v>
      </c>
      <c r="AC357" s="10" t="str">
        <f ca="1">HYPERLINK("#"&amp;CELL("direccion",Tabla_471074!A353),"350")</f>
        <v>350</v>
      </c>
      <c r="AD357" s="5" t="s">
        <v>213</v>
      </c>
      <c r="AE357" s="3">
        <v>46203</v>
      </c>
    </row>
    <row r="358" spans="1:31" x14ac:dyDescent="0.25">
      <c r="A358" s="5">
        <v>2026</v>
      </c>
      <c r="B358" s="3">
        <v>46113</v>
      </c>
      <c r="C358" s="3">
        <v>46203</v>
      </c>
      <c r="D358" s="5" t="s">
        <v>89</v>
      </c>
      <c r="E358" s="5">
        <v>1150</v>
      </c>
      <c r="F358" s="5" t="s">
        <v>325</v>
      </c>
      <c r="G358" s="5" t="s">
        <v>325</v>
      </c>
      <c r="H358" s="5" t="s">
        <v>225</v>
      </c>
      <c r="I358" s="5" t="s">
        <v>943</v>
      </c>
      <c r="J358" s="5" t="s">
        <v>944</v>
      </c>
      <c r="K358" s="5" t="s">
        <v>504</v>
      </c>
      <c r="L358" s="5" t="s">
        <v>91</v>
      </c>
      <c r="M358" s="5">
        <v>34300</v>
      </c>
      <c r="N358" s="5" t="s">
        <v>212</v>
      </c>
      <c r="O358" s="5">
        <v>28575.35</v>
      </c>
      <c r="P358" s="5" t="s">
        <v>212</v>
      </c>
      <c r="Q358" s="10" t="str">
        <f ca="1">HYPERLINK("#"&amp;CELL("direccion",Tabla_471065!A354),"351")</f>
        <v>351</v>
      </c>
      <c r="R358" s="10" t="str">
        <f ca="1">HYPERLINK("#"&amp;CELL("direccion",Tabla_471039!A354),"351")</f>
        <v>351</v>
      </c>
      <c r="S358" s="10" t="str">
        <f ca="1">HYPERLINK("#"&amp;CELL("direccion",Tabla_471067!A354),"351")</f>
        <v>351</v>
      </c>
      <c r="T358" s="10" t="str">
        <f ca="1">HYPERLINK("#"&amp;CELL("direccion",Tabla_471023!A354),"351")</f>
        <v>351</v>
      </c>
      <c r="U358" s="10" t="str">
        <f ca="1">HYPERLINK("#"&amp;CELL("direccion",Tabla_471047!A354),"351")</f>
        <v>351</v>
      </c>
      <c r="V358" s="10" t="str">
        <f ca="1">HYPERLINK("#"&amp;CELL("direccion",Tabla_471030!A354),"351")</f>
        <v>351</v>
      </c>
      <c r="W358" s="10" t="str">
        <f ca="1">HYPERLINK("#"&amp;CELL("direccion",Tabla_471041!A354),"351")</f>
        <v>351</v>
      </c>
      <c r="X358" s="10" t="str">
        <f ca="1">HYPERLINK("#"&amp;CELL("direccion",Tabla_471031!A354),"351")</f>
        <v>351</v>
      </c>
      <c r="Y358" s="10" t="str">
        <f ca="1">HYPERLINK("#"&amp;CELL("direccion",Tabla_471032!A354),"351")</f>
        <v>351</v>
      </c>
      <c r="Z358" s="10" t="str">
        <f ca="1">HYPERLINK("#"&amp;CELL("direccion",Tabla_471059!A354),"351")</f>
        <v>351</v>
      </c>
      <c r="AA358" s="10" t="str">
        <f ca="1">HYPERLINK("#"&amp;CELL("direccion",Tabla_471071!A354),"351")</f>
        <v>351</v>
      </c>
      <c r="AB358" s="10" t="str">
        <f ca="1">HYPERLINK("#"&amp;CELL("direccion",Tabla_471062!A354),"351")</f>
        <v>351</v>
      </c>
      <c r="AC358" s="10" t="str">
        <f ca="1">HYPERLINK("#"&amp;CELL("direccion",Tabla_471074!A354),"351")</f>
        <v>351</v>
      </c>
      <c r="AD358" s="5" t="s">
        <v>213</v>
      </c>
      <c r="AE358" s="3">
        <v>46203</v>
      </c>
    </row>
    <row r="359" spans="1:31" x14ac:dyDescent="0.25">
      <c r="A359" s="5">
        <v>2026</v>
      </c>
      <c r="B359" s="3">
        <v>46113</v>
      </c>
      <c r="C359" s="3">
        <v>46203</v>
      </c>
      <c r="D359" s="5" t="s">
        <v>89</v>
      </c>
      <c r="E359" s="5">
        <v>1150</v>
      </c>
      <c r="F359" s="5" t="s">
        <v>325</v>
      </c>
      <c r="G359" s="5" t="s">
        <v>325</v>
      </c>
      <c r="H359" s="5" t="s">
        <v>225</v>
      </c>
      <c r="I359" s="5" t="s">
        <v>945</v>
      </c>
      <c r="J359" s="5" t="s">
        <v>946</v>
      </c>
      <c r="K359" s="5" t="s">
        <v>947</v>
      </c>
      <c r="L359" s="5" t="s">
        <v>91</v>
      </c>
      <c r="M359" s="5">
        <v>34300</v>
      </c>
      <c r="N359" s="5" t="s">
        <v>212</v>
      </c>
      <c r="O359" s="5">
        <v>28575.35</v>
      </c>
      <c r="P359" s="5" t="s">
        <v>212</v>
      </c>
      <c r="Q359" s="10" t="str">
        <f ca="1">HYPERLINK("#"&amp;CELL("direccion",Tabla_471065!A355),"352")</f>
        <v>352</v>
      </c>
      <c r="R359" s="10" t="str">
        <f ca="1">HYPERLINK("#"&amp;CELL("direccion",Tabla_471039!A355),"352")</f>
        <v>352</v>
      </c>
      <c r="S359" s="10" t="str">
        <f ca="1">HYPERLINK("#"&amp;CELL("direccion",Tabla_471067!A355),"352")</f>
        <v>352</v>
      </c>
      <c r="T359" s="10" t="str">
        <f ca="1">HYPERLINK("#"&amp;CELL("direccion",Tabla_471023!A355),"352")</f>
        <v>352</v>
      </c>
      <c r="U359" s="10" t="str">
        <f ca="1">HYPERLINK("#"&amp;CELL("direccion",Tabla_471047!A355),"352")</f>
        <v>352</v>
      </c>
      <c r="V359" s="10" t="str">
        <f ca="1">HYPERLINK("#"&amp;CELL("direccion",Tabla_471030!A355),"352")</f>
        <v>352</v>
      </c>
      <c r="W359" s="10" t="str">
        <f ca="1">HYPERLINK("#"&amp;CELL("direccion",Tabla_471041!A355),"352")</f>
        <v>352</v>
      </c>
      <c r="X359" s="10" t="str">
        <f ca="1">HYPERLINK("#"&amp;CELL("direccion",Tabla_471031!A355),"352")</f>
        <v>352</v>
      </c>
      <c r="Y359" s="10" t="str">
        <f ca="1">HYPERLINK("#"&amp;CELL("direccion",Tabla_471032!A355),"352")</f>
        <v>352</v>
      </c>
      <c r="Z359" s="10" t="str">
        <f ca="1">HYPERLINK("#"&amp;CELL("direccion",Tabla_471059!A355),"352")</f>
        <v>352</v>
      </c>
      <c r="AA359" s="10" t="str">
        <f ca="1">HYPERLINK("#"&amp;CELL("direccion",Tabla_471071!A355),"352")</f>
        <v>352</v>
      </c>
      <c r="AB359" s="10" t="str">
        <f ca="1">HYPERLINK("#"&amp;CELL("direccion",Tabla_471062!A355),"352")</f>
        <v>352</v>
      </c>
      <c r="AC359" s="10" t="str">
        <f ca="1">HYPERLINK("#"&amp;CELL("direccion",Tabla_471074!A355),"352")</f>
        <v>352</v>
      </c>
      <c r="AD359" s="5" t="s">
        <v>213</v>
      </c>
      <c r="AE359" s="3">
        <v>46203</v>
      </c>
    </row>
  </sheetData>
  <mergeCells count="7">
    <mergeCell ref="A6:AF6"/>
    <mergeCell ref="A2:C2"/>
    <mergeCell ref="D2:F2"/>
    <mergeCell ref="G2:I2"/>
    <mergeCell ref="A3:C3"/>
    <mergeCell ref="D3:F3"/>
    <mergeCell ref="G3:I3"/>
  </mergeCells>
  <dataValidations count="2">
    <dataValidation type="list" allowBlank="1" showErrorMessage="1" sqref="D8:D359">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948</v>
      </c>
      <c r="C303" s="4">
        <v>0</v>
      </c>
      <c r="D303" s="5">
        <v>0</v>
      </c>
      <c r="E303" s="5" t="s">
        <v>212</v>
      </c>
      <c r="F303" s="5" t="s">
        <v>215</v>
      </c>
    </row>
    <row r="304" spans="1:6" x14ac:dyDescent="0.25">
      <c r="A304" s="5">
        <v>301</v>
      </c>
      <c r="B304" s="5" t="s">
        <v>948</v>
      </c>
      <c r="C304" s="4">
        <v>0</v>
      </c>
      <c r="D304" s="5">
        <v>0</v>
      </c>
      <c r="E304" s="5" t="s">
        <v>212</v>
      </c>
      <c r="F304" s="5" t="s">
        <v>215</v>
      </c>
    </row>
    <row r="305" spans="1:6" x14ac:dyDescent="0.25">
      <c r="A305" s="5">
        <v>302</v>
      </c>
      <c r="B305" s="5" t="s">
        <v>948</v>
      </c>
      <c r="C305" s="4">
        <v>0</v>
      </c>
      <c r="D305" s="5">
        <v>0</v>
      </c>
      <c r="E305" s="5" t="s">
        <v>212</v>
      </c>
      <c r="F305" s="5" t="s">
        <v>215</v>
      </c>
    </row>
    <row r="306" spans="1:6" x14ac:dyDescent="0.25">
      <c r="A306" s="5">
        <v>303</v>
      </c>
      <c r="B306" s="5" t="s">
        <v>948</v>
      </c>
      <c r="C306" s="4">
        <v>0</v>
      </c>
      <c r="D306" s="5">
        <v>0</v>
      </c>
      <c r="E306" s="5" t="s">
        <v>212</v>
      </c>
      <c r="F306" s="5" t="s">
        <v>215</v>
      </c>
    </row>
    <row r="307" spans="1:6" x14ac:dyDescent="0.25">
      <c r="A307" s="5">
        <v>304</v>
      </c>
      <c r="B307" s="5" t="s">
        <v>948</v>
      </c>
      <c r="C307" s="4">
        <v>0</v>
      </c>
      <c r="D307" s="5">
        <v>0</v>
      </c>
      <c r="E307" s="5" t="s">
        <v>212</v>
      </c>
      <c r="F307" s="5" t="s">
        <v>215</v>
      </c>
    </row>
    <row r="308" spans="1:6" x14ac:dyDescent="0.25">
      <c r="A308" s="5">
        <v>305</v>
      </c>
      <c r="B308" s="5" t="s">
        <v>948</v>
      </c>
      <c r="C308" s="4">
        <v>0</v>
      </c>
      <c r="D308" s="5">
        <v>0</v>
      </c>
      <c r="E308" s="5" t="s">
        <v>212</v>
      </c>
      <c r="F308" s="5" t="s">
        <v>215</v>
      </c>
    </row>
    <row r="309" spans="1:6" x14ac:dyDescent="0.25">
      <c r="A309" s="5">
        <v>306</v>
      </c>
      <c r="B309" s="5" t="s">
        <v>948</v>
      </c>
      <c r="C309" s="4">
        <v>0</v>
      </c>
      <c r="D309" s="5">
        <v>0</v>
      </c>
      <c r="E309" s="5" t="s">
        <v>212</v>
      </c>
      <c r="F309" s="5" t="s">
        <v>215</v>
      </c>
    </row>
    <row r="310" spans="1:6" x14ac:dyDescent="0.25">
      <c r="A310" s="5">
        <v>307</v>
      </c>
      <c r="B310" s="5" t="s">
        <v>948</v>
      </c>
      <c r="C310" s="4">
        <v>0</v>
      </c>
      <c r="D310" s="5">
        <v>0</v>
      </c>
      <c r="E310" s="5" t="s">
        <v>212</v>
      </c>
      <c r="F310" s="5" t="s">
        <v>215</v>
      </c>
    </row>
    <row r="311" spans="1:6" x14ac:dyDescent="0.25">
      <c r="A311" s="5">
        <v>308</v>
      </c>
      <c r="B311" s="5" t="s">
        <v>948</v>
      </c>
      <c r="C311" s="4">
        <v>0</v>
      </c>
      <c r="D311" s="5">
        <v>0</v>
      </c>
      <c r="E311" s="5" t="s">
        <v>212</v>
      </c>
      <c r="F311" s="5" t="s">
        <v>215</v>
      </c>
    </row>
    <row r="312" spans="1:6" x14ac:dyDescent="0.25">
      <c r="A312" s="5">
        <v>309</v>
      </c>
      <c r="B312" s="5" t="s">
        <v>948</v>
      </c>
      <c r="C312" s="4">
        <v>0</v>
      </c>
      <c r="D312" s="5">
        <v>0</v>
      </c>
      <c r="E312" s="5" t="s">
        <v>212</v>
      </c>
      <c r="F312" s="5" t="s">
        <v>215</v>
      </c>
    </row>
    <row r="313" spans="1:6" x14ac:dyDescent="0.25">
      <c r="A313" s="5">
        <v>310</v>
      </c>
      <c r="B313" s="5" t="s">
        <v>948</v>
      </c>
      <c r="C313" s="4">
        <v>0</v>
      </c>
      <c r="D313" s="5">
        <v>0</v>
      </c>
      <c r="E313" s="5" t="s">
        <v>212</v>
      </c>
      <c r="F313" s="5" t="s">
        <v>215</v>
      </c>
    </row>
    <row r="314" spans="1:6" x14ac:dyDescent="0.25">
      <c r="A314" s="5">
        <v>311</v>
      </c>
      <c r="B314" s="5" t="s">
        <v>948</v>
      </c>
      <c r="C314" s="4">
        <v>0</v>
      </c>
      <c r="D314" s="5">
        <v>0</v>
      </c>
      <c r="E314" s="5" t="s">
        <v>212</v>
      </c>
      <c r="F314" s="5" t="s">
        <v>215</v>
      </c>
    </row>
    <row r="315" spans="1:6" x14ac:dyDescent="0.25">
      <c r="A315" s="5">
        <v>312</v>
      </c>
      <c r="B315" s="5" t="s">
        <v>948</v>
      </c>
      <c r="C315" s="4">
        <v>0</v>
      </c>
      <c r="D315" s="5">
        <v>0</v>
      </c>
      <c r="E315" s="5" t="s">
        <v>212</v>
      </c>
      <c r="F315" s="5" t="s">
        <v>215</v>
      </c>
    </row>
    <row r="316" spans="1:6" x14ac:dyDescent="0.25">
      <c r="A316" s="5">
        <v>313</v>
      </c>
      <c r="B316" s="5" t="s">
        <v>948</v>
      </c>
      <c r="C316" s="4">
        <v>0</v>
      </c>
      <c r="D316" s="5">
        <v>0</v>
      </c>
      <c r="E316" s="5" t="s">
        <v>212</v>
      </c>
      <c r="F316" s="5" t="s">
        <v>215</v>
      </c>
    </row>
    <row r="317" spans="1:6" x14ac:dyDescent="0.25">
      <c r="A317" s="5">
        <v>314</v>
      </c>
      <c r="B317" s="5" t="s">
        <v>948</v>
      </c>
      <c r="C317" s="4">
        <v>0</v>
      </c>
      <c r="D317" s="5">
        <v>0</v>
      </c>
      <c r="E317" s="5" t="s">
        <v>212</v>
      </c>
      <c r="F317" s="5" t="s">
        <v>215</v>
      </c>
    </row>
    <row r="318" spans="1:6" x14ac:dyDescent="0.25">
      <c r="A318" s="5">
        <v>315</v>
      </c>
      <c r="B318" s="5" t="s">
        <v>948</v>
      </c>
      <c r="C318" s="4">
        <v>0</v>
      </c>
      <c r="D318" s="5">
        <v>0</v>
      </c>
      <c r="E318" s="5" t="s">
        <v>212</v>
      </c>
      <c r="F318" s="5" t="s">
        <v>215</v>
      </c>
    </row>
    <row r="319" spans="1:6" x14ac:dyDescent="0.25">
      <c r="A319" s="5">
        <v>316</v>
      </c>
      <c r="B319" s="5" t="s">
        <v>948</v>
      </c>
      <c r="C319" s="4">
        <v>0</v>
      </c>
      <c r="D319" s="5">
        <v>0</v>
      </c>
      <c r="E319" s="5" t="s">
        <v>212</v>
      </c>
      <c r="F319" s="5" t="s">
        <v>215</v>
      </c>
    </row>
    <row r="320" spans="1:6" x14ac:dyDescent="0.25">
      <c r="A320" s="5">
        <v>317</v>
      </c>
      <c r="B320" s="5" t="s">
        <v>948</v>
      </c>
      <c r="C320" s="4">
        <v>0</v>
      </c>
      <c r="D320" s="5">
        <v>0</v>
      </c>
      <c r="E320" s="5" t="s">
        <v>212</v>
      </c>
      <c r="F320" s="5" t="s">
        <v>215</v>
      </c>
    </row>
    <row r="321" spans="1:6" x14ac:dyDescent="0.25">
      <c r="A321" s="5">
        <v>318</v>
      </c>
      <c r="B321" s="5" t="s">
        <v>948</v>
      </c>
      <c r="C321" s="4">
        <v>0</v>
      </c>
      <c r="D321" s="5">
        <v>0</v>
      </c>
      <c r="E321" s="5" t="s">
        <v>212</v>
      </c>
      <c r="F321" s="5" t="s">
        <v>215</v>
      </c>
    </row>
    <row r="322" spans="1:6" x14ac:dyDescent="0.25">
      <c r="A322" s="5">
        <v>319</v>
      </c>
      <c r="B322" s="5" t="s">
        <v>948</v>
      </c>
      <c r="C322" s="4">
        <v>0</v>
      </c>
      <c r="D322" s="5">
        <v>0</v>
      </c>
      <c r="E322" s="5" t="s">
        <v>212</v>
      </c>
      <c r="F322" s="5" t="s">
        <v>215</v>
      </c>
    </row>
    <row r="323" spans="1:6" x14ac:dyDescent="0.25">
      <c r="A323" s="5">
        <v>320</v>
      </c>
      <c r="B323" s="5" t="s">
        <v>948</v>
      </c>
      <c r="C323" s="4">
        <v>0</v>
      </c>
      <c r="D323" s="5">
        <v>0</v>
      </c>
      <c r="E323" s="5" t="s">
        <v>212</v>
      </c>
      <c r="F323" s="5" t="s">
        <v>215</v>
      </c>
    </row>
    <row r="324" spans="1:6" x14ac:dyDescent="0.25">
      <c r="A324" s="5">
        <v>321</v>
      </c>
      <c r="B324" s="5" t="s">
        <v>948</v>
      </c>
      <c r="C324" s="4">
        <v>0</v>
      </c>
      <c r="D324" s="5">
        <v>0</v>
      </c>
      <c r="E324" s="5" t="s">
        <v>212</v>
      </c>
      <c r="F324" s="5" t="s">
        <v>215</v>
      </c>
    </row>
    <row r="325" spans="1:6" x14ac:dyDescent="0.25">
      <c r="A325" s="5">
        <v>322</v>
      </c>
      <c r="B325" s="5" t="s">
        <v>948</v>
      </c>
      <c r="C325" s="4">
        <v>0</v>
      </c>
      <c r="D325" s="5">
        <v>0</v>
      </c>
      <c r="E325" s="5" t="s">
        <v>212</v>
      </c>
      <c r="F325" s="5" t="s">
        <v>215</v>
      </c>
    </row>
    <row r="326" spans="1:6" x14ac:dyDescent="0.25">
      <c r="A326" s="5">
        <v>323</v>
      </c>
      <c r="B326" s="5" t="s">
        <v>948</v>
      </c>
      <c r="C326" s="4">
        <v>0</v>
      </c>
      <c r="D326" s="5">
        <v>0</v>
      </c>
      <c r="E326" s="5" t="s">
        <v>212</v>
      </c>
      <c r="F326" s="5" t="s">
        <v>215</v>
      </c>
    </row>
    <row r="327" spans="1:6" x14ac:dyDescent="0.25">
      <c r="A327" s="5">
        <v>324</v>
      </c>
      <c r="B327" s="5" t="s">
        <v>948</v>
      </c>
      <c r="C327" s="4">
        <v>0</v>
      </c>
      <c r="D327" s="5">
        <v>0</v>
      </c>
      <c r="E327" s="5" t="s">
        <v>212</v>
      </c>
      <c r="F327" s="5" t="s">
        <v>215</v>
      </c>
    </row>
    <row r="328" spans="1:6" x14ac:dyDescent="0.25">
      <c r="A328" s="5">
        <v>325</v>
      </c>
      <c r="B328" s="5" t="s">
        <v>948</v>
      </c>
      <c r="C328" s="4">
        <v>0</v>
      </c>
      <c r="D328" s="5">
        <v>0</v>
      </c>
      <c r="E328" s="5" t="s">
        <v>212</v>
      </c>
      <c r="F328" s="5" t="s">
        <v>215</v>
      </c>
    </row>
    <row r="329" spans="1:6" x14ac:dyDescent="0.25">
      <c r="A329" s="5">
        <v>326</v>
      </c>
      <c r="B329" s="5" t="s">
        <v>948</v>
      </c>
      <c r="C329" s="4">
        <v>0</v>
      </c>
      <c r="D329" s="5">
        <v>0</v>
      </c>
      <c r="E329" s="5" t="s">
        <v>212</v>
      </c>
      <c r="F329" s="5" t="s">
        <v>215</v>
      </c>
    </row>
    <row r="330" spans="1:6" x14ac:dyDescent="0.25">
      <c r="A330" s="5">
        <v>327</v>
      </c>
      <c r="B330" s="5" t="s">
        <v>948</v>
      </c>
      <c r="C330" s="4">
        <v>0</v>
      </c>
      <c r="D330" s="5">
        <v>0</v>
      </c>
      <c r="E330" s="5" t="s">
        <v>212</v>
      </c>
      <c r="F330" s="5" t="s">
        <v>215</v>
      </c>
    </row>
    <row r="331" spans="1:6" x14ac:dyDescent="0.25">
      <c r="A331" s="5">
        <v>328</v>
      </c>
      <c r="B331" s="5" t="s">
        <v>948</v>
      </c>
      <c r="C331" s="4">
        <v>0</v>
      </c>
      <c r="D331" s="5">
        <v>0</v>
      </c>
      <c r="E331" s="5" t="s">
        <v>212</v>
      </c>
      <c r="F331" s="5" t="s">
        <v>215</v>
      </c>
    </row>
    <row r="332" spans="1:6" x14ac:dyDescent="0.25">
      <c r="A332" s="5">
        <v>329</v>
      </c>
      <c r="B332" s="5" t="s">
        <v>948</v>
      </c>
      <c r="C332" s="4">
        <v>0</v>
      </c>
      <c r="D332" s="5">
        <v>0</v>
      </c>
      <c r="E332" s="5" t="s">
        <v>212</v>
      </c>
      <c r="F332" s="5" t="s">
        <v>215</v>
      </c>
    </row>
    <row r="333" spans="1:6" x14ac:dyDescent="0.25">
      <c r="A333" s="5">
        <v>330</v>
      </c>
      <c r="B333" s="5" t="s">
        <v>948</v>
      </c>
      <c r="C333" s="4">
        <v>0</v>
      </c>
      <c r="D333" s="5">
        <v>0</v>
      </c>
      <c r="E333" s="5" t="s">
        <v>212</v>
      </c>
      <c r="F333" s="5" t="s">
        <v>215</v>
      </c>
    </row>
    <row r="334" spans="1:6" x14ac:dyDescent="0.25">
      <c r="A334" s="5">
        <v>331</v>
      </c>
      <c r="B334" s="5" t="s">
        <v>948</v>
      </c>
      <c r="C334" s="4">
        <v>0</v>
      </c>
      <c r="D334" s="5">
        <v>0</v>
      </c>
      <c r="E334" s="5" t="s">
        <v>212</v>
      </c>
      <c r="F334" s="5" t="s">
        <v>215</v>
      </c>
    </row>
    <row r="335" spans="1:6" x14ac:dyDescent="0.25">
      <c r="A335" s="5">
        <v>332</v>
      </c>
      <c r="B335" s="5" t="s">
        <v>948</v>
      </c>
      <c r="C335" s="4">
        <v>0</v>
      </c>
      <c r="D335" s="5">
        <v>0</v>
      </c>
      <c r="E335" s="5" t="s">
        <v>212</v>
      </c>
      <c r="F335" s="5" t="s">
        <v>215</v>
      </c>
    </row>
    <row r="336" spans="1:6" x14ac:dyDescent="0.25">
      <c r="A336" s="5">
        <v>333</v>
      </c>
      <c r="B336" s="5" t="s">
        <v>948</v>
      </c>
      <c r="C336" s="4">
        <v>0</v>
      </c>
      <c r="D336" s="5">
        <v>0</v>
      </c>
      <c r="E336" s="5" t="s">
        <v>212</v>
      </c>
      <c r="F336" s="5" t="s">
        <v>215</v>
      </c>
    </row>
    <row r="337" spans="1:6" x14ac:dyDescent="0.25">
      <c r="A337" s="5">
        <v>334</v>
      </c>
      <c r="B337" s="5" t="s">
        <v>948</v>
      </c>
      <c r="C337" s="4">
        <v>0</v>
      </c>
      <c r="D337" s="5">
        <v>0</v>
      </c>
      <c r="E337" s="5" t="s">
        <v>212</v>
      </c>
      <c r="F337" s="5" t="s">
        <v>215</v>
      </c>
    </row>
    <row r="338" spans="1:6" x14ac:dyDescent="0.25">
      <c r="A338" s="5">
        <v>335</v>
      </c>
      <c r="B338" s="5" t="s">
        <v>948</v>
      </c>
      <c r="C338" s="4">
        <v>0</v>
      </c>
      <c r="D338" s="5">
        <v>0</v>
      </c>
      <c r="E338" s="5" t="s">
        <v>212</v>
      </c>
      <c r="F338" s="5" t="s">
        <v>215</v>
      </c>
    </row>
    <row r="339" spans="1:6" x14ac:dyDescent="0.25">
      <c r="A339" s="5">
        <v>336</v>
      </c>
      <c r="B339" s="5" t="s">
        <v>948</v>
      </c>
      <c r="C339" s="4">
        <v>0</v>
      </c>
      <c r="D339" s="5">
        <v>0</v>
      </c>
      <c r="E339" s="5" t="s">
        <v>212</v>
      </c>
      <c r="F339" s="5" t="s">
        <v>215</v>
      </c>
    </row>
    <row r="340" spans="1:6" x14ac:dyDescent="0.25">
      <c r="A340" s="5">
        <v>337</v>
      </c>
      <c r="B340" s="5" t="s">
        <v>948</v>
      </c>
      <c r="C340" s="4">
        <v>0</v>
      </c>
      <c r="D340" s="5">
        <v>0</v>
      </c>
      <c r="E340" s="5" t="s">
        <v>212</v>
      </c>
      <c r="F340" s="5" t="s">
        <v>215</v>
      </c>
    </row>
    <row r="341" spans="1:6" x14ac:dyDescent="0.25">
      <c r="A341" s="5">
        <v>338</v>
      </c>
      <c r="B341" s="5" t="s">
        <v>948</v>
      </c>
      <c r="C341" s="4">
        <v>0</v>
      </c>
      <c r="D341" s="5">
        <v>0</v>
      </c>
      <c r="E341" s="5" t="s">
        <v>212</v>
      </c>
      <c r="F341" s="5" t="s">
        <v>215</v>
      </c>
    </row>
    <row r="342" spans="1:6" x14ac:dyDescent="0.25">
      <c r="A342" s="5">
        <v>339</v>
      </c>
      <c r="B342" s="5" t="s">
        <v>948</v>
      </c>
      <c r="C342" s="4">
        <v>0</v>
      </c>
      <c r="D342" s="5">
        <v>0</v>
      </c>
      <c r="E342" s="5" t="s">
        <v>212</v>
      </c>
      <c r="F342" s="5" t="s">
        <v>215</v>
      </c>
    </row>
    <row r="343" spans="1:6" x14ac:dyDescent="0.25">
      <c r="A343" s="5">
        <v>340</v>
      </c>
      <c r="B343" s="5" t="s">
        <v>948</v>
      </c>
      <c r="C343" s="4">
        <v>0</v>
      </c>
      <c r="D343" s="5">
        <v>0</v>
      </c>
      <c r="E343" s="5" t="s">
        <v>212</v>
      </c>
      <c r="F343" s="5" t="s">
        <v>215</v>
      </c>
    </row>
    <row r="344" spans="1:6" x14ac:dyDescent="0.25">
      <c r="A344" s="5">
        <v>341</v>
      </c>
      <c r="B344" s="5" t="s">
        <v>948</v>
      </c>
      <c r="C344" s="4">
        <v>0</v>
      </c>
      <c r="D344" s="5">
        <v>0</v>
      </c>
      <c r="E344" s="5" t="s">
        <v>212</v>
      </c>
      <c r="F344" s="5" t="s">
        <v>215</v>
      </c>
    </row>
    <row r="345" spans="1:6" x14ac:dyDescent="0.25">
      <c r="A345" s="5">
        <v>342</v>
      </c>
      <c r="B345" s="5" t="s">
        <v>948</v>
      </c>
      <c r="C345" s="4">
        <v>0</v>
      </c>
      <c r="D345" s="5">
        <v>0</v>
      </c>
      <c r="E345" s="5" t="s">
        <v>212</v>
      </c>
      <c r="F345" s="5" t="s">
        <v>215</v>
      </c>
    </row>
    <row r="346" spans="1:6" x14ac:dyDescent="0.25">
      <c r="A346" s="5">
        <v>343</v>
      </c>
      <c r="B346" s="5" t="s">
        <v>948</v>
      </c>
      <c r="C346" s="4">
        <v>0</v>
      </c>
      <c r="D346" s="5">
        <v>0</v>
      </c>
      <c r="E346" s="5" t="s">
        <v>212</v>
      </c>
      <c r="F346" s="5" t="s">
        <v>215</v>
      </c>
    </row>
    <row r="347" spans="1:6" x14ac:dyDescent="0.25">
      <c r="A347" s="5">
        <v>344</v>
      </c>
      <c r="B347" s="5" t="s">
        <v>948</v>
      </c>
      <c r="C347" s="4">
        <v>0</v>
      </c>
      <c r="D347" s="5">
        <v>0</v>
      </c>
      <c r="E347" s="5" t="s">
        <v>212</v>
      </c>
      <c r="F347" s="5" t="s">
        <v>215</v>
      </c>
    </row>
    <row r="348" spans="1:6" x14ac:dyDescent="0.25">
      <c r="A348" s="5">
        <v>345</v>
      </c>
      <c r="B348" s="5" t="s">
        <v>948</v>
      </c>
      <c r="C348" s="4">
        <v>0</v>
      </c>
      <c r="D348" s="5">
        <v>0</v>
      </c>
      <c r="E348" s="5" t="s">
        <v>212</v>
      </c>
      <c r="F348" s="5" t="s">
        <v>215</v>
      </c>
    </row>
    <row r="349" spans="1:6" x14ac:dyDescent="0.25">
      <c r="A349" s="5">
        <v>346</v>
      </c>
      <c r="B349" s="5" t="s">
        <v>948</v>
      </c>
      <c r="C349" s="4">
        <v>0</v>
      </c>
      <c r="D349" s="5">
        <v>0</v>
      </c>
      <c r="E349" s="5" t="s">
        <v>212</v>
      </c>
      <c r="F349" s="5" t="s">
        <v>215</v>
      </c>
    </row>
    <row r="350" spans="1:6" x14ac:dyDescent="0.25">
      <c r="A350" s="5">
        <v>347</v>
      </c>
      <c r="B350" s="5" t="s">
        <v>948</v>
      </c>
      <c r="C350" s="4">
        <v>0</v>
      </c>
      <c r="D350" s="5">
        <v>0</v>
      </c>
      <c r="E350" s="5" t="s">
        <v>212</v>
      </c>
      <c r="F350" s="5" t="s">
        <v>215</v>
      </c>
    </row>
    <row r="351" spans="1:6" x14ac:dyDescent="0.25">
      <c r="A351" s="5">
        <v>348</v>
      </c>
      <c r="B351" s="5" t="s">
        <v>948</v>
      </c>
      <c r="C351" s="4">
        <v>0</v>
      </c>
      <c r="D351" s="5">
        <v>0</v>
      </c>
      <c r="E351" s="5" t="s">
        <v>212</v>
      </c>
      <c r="F351" s="5" t="s">
        <v>215</v>
      </c>
    </row>
    <row r="352" spans="1:6" x14ac:dyDescent="0.25">
      <c r="A352" s="5">
        <v>349</v>
      </c>
      <c r="B352" s="5" t="s">
        <v>948</v>
      </c>
      <c r="C352" s="4">
        <v>0</v>
      </c>
      <c r="D352" s="5">
        <v>0</v>
      </c>
      <c r="E352" s="5" t="s">
        <v>212</v>
      </c>
      <c r="F352" s="5" t="s">
        <v>215</v>
      </c>
    </row>
    <row r="353" spans="1:6" x14ac:dyDescent="0.25">
      <c r="A353" s="5">
        <v>350</v>
      </c>
      <c r="B353" s="5" t="s">
        <v>948</v>
      </c>
      <c r="C353" s="4">
        <v>0</v>
      </c>
      <c r="D353" s="5">
        <v>0</v>
      </c>
      <c r="E353" s="5" t="s">
        <v>212</v>
      </c>
      <c r="F353" s="5" t="s">
        <v>215</v>
      </c>
    </row>
    <row r="354" spans="1:6" x14ac:dyDescent="0.25">
      <c r="A354" s="5">
        <v>351</v>
      </c>
      <c r="B354" s="5" t="s">
        <v>948</v>
      </c>
      <c r="C354" s="4">
        <v>0</v>
      </c>
      <c r="D354" s="5">
        <v>0</v>
      </c>
      <c r="E354" s="5" t="s">
        <v>212</v>
      </c>
      <c r="F354" s="5" t="s">
        <v>215</v>
      </c>
    </row>
    <row r="355" spans="1:6" x14ac:dyDescent="0.25">
      <c r="A355" s="5">
        <v>352</v>
      </c>
      <c r="B355" s="5" t="s">
        <v>948</v>
      </c>
      <c r="C355" s="4">
        <v>0</v>
      </c>
      <c r="D355" s="5">
        <v>0</v>
      </c>
      <c r="E355" s="5" t="s">
        <v>212</v>
      </c>
      <c r="F355"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948</v>
      </c>
      <c r="C303" s="4">
        <v>0</v>
      </c>
      <c r="D303" s="5">
        <v>0</v>
      </c>
      <c r="E303" s="5" t="s">
        <v>212</v>
      </c>
      <c r="F303" s="5" t="s">
        <v>215</v>
      </c>
    </row>
    <row r="304" spans="1:6" x14ac:dyDescent="0.25">
      <c r="A304" s="5">
        <v>301</v>
      </c>
      <c r="B304" s="5" t="s">
        <v>948</v>
      </c>
      <c r="C304" s="4">
        <v>0</v>
      </c>
      <c r="D304" s="5">
        <v>0</v>
      </c>
      <c r="E304" s="5" t="s">
        <v>212</v>
      </c>
      <c r="F304" s="5" t="s">
        <v>215</v>
      </c>
    </row>
    <row r="305" spans="1:6" x14ac:dyDescent="0.25">
      <c r="A305" s="5">
        <v>302</v>
      </c>
      <c r="B305" s="5" t="s">
        <v>948</v>
      </c>
      <c r="C305" s="4">
        <v>0</v>
      </c>
      <c r="D305" s="5">
        <v>0</v>
      </c>
      <c r="E305" s="5" t="s">
        <v>212</v>
      </c>
      <c r="F305" s="5" t="s">
        <v>215</v>
      </c>
    </row>
    <row r="306" spans="1:6" x14ac:dyDescent="0.25">
      <c r="A306" s="5">
        <v>303</v>
      </c>
      <c r="B306" s="5" t="s">
        <v>948</v>
      </c>
      <c r="C306" s="4">
        <v>0</v>
      </c>
      <c r="D306" s="5">
        <v>0</v>
      </c>
      <c r="E306" s="5" t="s">
        <v>212</v>
      </c>
      <c r="F306" s="5" t="s">
        <v>215</v>
      </c>
    </row>
    <row r="307" spans="1:6" x14ac:dyDescent="0.25">
      <c r="A307" s="5">
        <v>304</v>
      </c>
      <c r="B307" s="5" t="s">
        <v>948</v>
      </c>
      <c r="C307" s="4">
        <v>0</v>
      </c>
      <c r="D307" s="5">
        <v>0</v>
      </c>
      <c r="E307" s="5" t="s">
        <v>212</v>
      </c>
      <c r="F307" s="5" t="s">
        <v>215</v>
      </c>
    </row>
    <row r="308" spans="1:6" x14ac:dyDescent="0.25">
      <c r="A308" s="5">
        <v>305</v>
      </c>
      <c r="B308" s="5" t="s">
        <v>948</v>
      </c>
      <c r="C308" s="4">
        <v>0</v>
      </c>
      <c r="D308" s="5">
        <v>0</v>
      </c>
      <c r="E308" s="5" t="s">
        <v>212</v>
      </c>
      <c r="F308" s="5" t="s">
        <v>215</v>
      </c>
    </row>
    <row r="309" spans="1:6" x14ac:dyDescent="0.25">
      <c r="A309" s="5">
        <v>306</v>
      </c>
      <c r="B309" s="5" t="s">
        <v>948</v>
      </c>
      <c r="C309" s="4">
        <v>0</v>
      </c>
      <c r="D309" s="5">
        <v>0</v>
      </c>
      <c r="E309" s="5" t="s">
        <v>212</v>
      </c>
      <c r="F309" s="5" t="s">
        <v>215</v>
      </c>
    </row>
    <row r="310" spans="1:6" x14ac:dyDescent="0.25">
      <c r="A310" s="5">
        <v>307</v>
      </c>
      <c r="B310" s="5" t="s">
        <v>948</v>
      </c>
      <c r="C310" s="4">
        <v>0</v>
      </c>
      <c r="D310" s="5">
        <v>0</v>
      </c>
      <c r="E310" s="5" t="s">
        <v>212</v>
      </c>
      <c r="F310" s="5" t="s">
        <v>215</v>
      </c>
    </row>
    <row r="311" spans="1:6" x14ac:dyDescent="0.25">
      <c r="A311" s="5">
        <v>308</v>
      </c>
      <c r="B311" s="5" t="s">
        <v>948</v>
      </c>
      <c r="C311" s="4">
        <v>0</v>
      </c>
      <c r="D311" s="5">
        <v>0</v>
      </c>
      <c r="E311" s="5" t="s">
        <v>212</v>
      </c>
      <c r="F311" s="5" t="s">
        <v>215</v>
      </c>
    </row>
    <row r="312" spans="1:6" x14ac:dyDescent="0.25">
      <c r="A312" s="5">
        <v>309</v>
      </c>
      <c r="B312" s="5" t="s">
        <v>948</v>
      </c>
      <c r="C312" s="4">
        <v>0</v>
      </c>
      <c r="D312" s="5">
        <v>0</v>
      </c>
      <c r="E312" s="5" t="s">
        <v>212</v>
      </c>
      <c r="F312" s="5" t="s">
        <v>215</v>
      </c>
    </row>
    <row r="313" spans="1:6" x14ac:dyDescent="0.25">
      <c r="A313" s="5">
        <v>310</v>
      </c>
      <c r="B313" s="5" t="s">
        <v>948</v>
      </c>
      <c r="C313" s="4">
        <v>0</v>
      </c>
      <c r="D313" s="5">
        <v>0</v>
      </c>
      <c r="E313" s="5" t="s">
        <v>212</v>
      </c>
      <c r="F313" s="5" t="s">
        <v>215</v>
      </c>
    </row>
    <row r="314" spans="1:6" x14ac:dyDescent="0.25">
      <c r="A314" s="5">
        <v>311</v>
      </c>
      <c r="B314" s="5" t="s">
        <v>948</v>
      </c>
      <c r="C314" s="4">
        <v>0</v>
      </c>
      <c r="D314" s="5">
        <v>0</v>
      </c>
      <c r="E314" s="5" t="s">
        <v>212</v>
      </c>
      <c r="F314" s="5" t="s">
        <v>215</v>
      </c>
    </row>
    <row r="315" spans="1:6" x14ac:dyDescent="0.25">
      <c r="A315" s="5">
        <v>312</v>
      </c>
      <c r="B315" s="5" t="s">
        <v>948</v>
      </c>
      <c r="C315" s="4">
        <v>0</v>
      </c>
      <c r="D315" s="5">
        <v>0</v>
      </c>
      <c r="E315" s="5" t="s">
        <v>212</v>
      </c>
      <c r="F315" s="5" t="s">
        <v>215</v>
      </c>
    </row>
    <row r="316" spans="1:6" x14ac:dyDescent="0.25">
      <c r="A316" s="5">
        <v>313</v>
      </c>
      <c r="B316" s="5" t="s">
        <v>948</v>
      </c>
      <c r="C316" s="4">
        <v>0</v>
      </c>
      <c r="D316" s="5">
        <v>0</v>
      </c>
      <c r="E316" s="5" t="s">
        <v>212</v>
      </c>
      <c r="F316" s="5" t="s">
        <v>215</v>
      </c>
    </row>
    <row r="317" spans="1:6" x14ac:dyDescent="0.25">
      <c r="A317" s="5">
        <v>314</v>
      </c>
      <c r="B317" s="5" t="s">
        <v>948</v>
      </c>
      <c r="C317" s="4">
        <v>0</v>
      </c>
      <c r="D317" s="5">
        <v>0</v>
      </c>
      <c r="E317" s="5" t="s">
        <v>212</v>
      </c>
      <c r="F317" s="5" t="s">
        <v>215</v>
      </c>
    </row>
    <row r="318" spans="1:6" x14ac:dyDescent="0.25">
      <c r="A318" s="5">
        <v>315</v>
      </c>
      <c r="B318" s="5" t="s">
        <v>948</v>
      </c>
      <c r="C318" s="4">
        <v>0</v>
      </c>
      <c r="D318" s="5">
        <v>0</v>
      </c>
      <c r="E318" s="5" t="s">
        <v>212</v>
      </c>
      <c r="F318" s="5" t="s">
        <v>215</v>
      </c>
    </row>
    <row r="319" spans="1:6" x14ac:dyDescent="0.25">
      <c r="A319" s="5">
        <v>316</v>
      </c>
      <c r="B319" s="5" t="s">
        <v>948</v>
      </c>
      <c r="C319" s="4">
        <v>0</v>
      </c>
      <c r="D319" s="5">
        <v>0</v>
      </c>
      <c r="E319" s="5" t="s">
        <v>212</v>
      </c>
      <c r="F319" s="5" t="s">
        <v>215</v>
      </c>
    </row>
    <row r="320" spans="1:6" x14ac:dyDescent="0.25">
      <c r="A320" s="5">
        <v>317</v>
      </c>
      <c r="B320" s="5" t="s">
        <v>948</v>
      </c>
      <c r="C320" s="4">
        <v>0</v>
      </c>
      <c r="D320" s="5">
        <v>0</v>
      </c>
      <c r="E320" s="5" t="s">
        <v>212</v>
      </c>
      <c r="F320" s="5" t="s">
        <v>215</v>
      </c>
    </row>
    <row r="321" spans="1:6" x14ac:dyDescent="0.25">
      <c r="A321" s="5">
        <v>318</v>
      </c>
      <c r="B321" s="5" t="s">
        <v>948</v>
      </c>
      <c r="C321" s="4">
        <v>0</v>
      </c>
      <c r="D321" s="5">
        <v>0</v>
      </c>
      <c r="E321" s="5" t="s">
        <v>212</v>
      </c>
      <c r="F321" s="5" t="s">
        <v>215</v>
      </c>
    </row>
    <row r="322" spans="1:6" x14ac:dyDescent="0.25">
      <c r="A322" s="5">
        <v>319</v>
      </c>
      <c r="B322" s="5" t="s">
        <v>948</v>
      </c>
      <c r="C322" s="4">
        <v>0</v>
      </c>
      <c r="D322" s="5">
        <v>0</v>
      </c>
      <c r="E322" s="5" t="s">
        <v>212</v>
      </c>
      <c r="F322" s="5" t="s">
        <v>215</v>
      </c>
    </row>
    <row r="323" spans="1:6" x14ac:dyDescent="0.25">
      <c r="A323" s="5">
        <v>320</v>
      </c>
      <c r="B323" s="5" t="s">
        <v>948</v>
      </c>
      <c r="C323" s="4">
        <v>0</v>
      </c>
      <c r="D323" s="5">
        <v>0</v>
      </c>
      <c r="E323" s="5" t="s">
        <v>212</v>
      </c>
      <c r="F323" s="5" t="s">
        <v>215</v>
      </c>
    </row>
    <row r="324" spans="1:6" x14ac:dyDescent="0.25">
      <c r="A324" s="5">
        <v>321</v>
      </c>
      <c r="B324" s="5" t="s">
        <v>948</v>
      </c>
      <c r="C324" s="4">
        <v>0</v>
      </c>
      <c r="D324" s="5">
        <v>0</v>
      </c>
      <c r="E324" s="5" t="s">
        <v>212</v>
      </c>
      <c r="F324" s="5" t="s">
        <v>215</v>
      </c>
    </row>
    <row r="325" spans="1:6" x14ac:dyDescent="0.25">
      <c r="A325" s="5">
        <v>322</v>
      </c>
      <c r="B325" s="5" t="s">
        <v>948</v>
      </c>
      <c r="C325" s="4">
        <v>0</v>
      </c>
      <c r="D325" s="5">
        <v>0</v>
      </c>
      <c r="E325" s="5" t="s">
        <v>212</v>
      </c>
      <c r="F325" s="5" t="s">
        <v>215</v>
      </c>
    </row>
    <row r="326" spans="1:6" x14ac:dyDescent="0.25">
      <c r="A326" s="5">
        <v>323</v>
      </c>
      <c r="B326" s="5" t="s">
        <v>948</v>
      </c>
      <c r="C326" s="4">
        <v>0</v>
      </c>
      <c r="D326" s="5">
        <v>0</v>
      </c>
      <c r="E326" s="5" t="s">
        <v>212</v>
      </c>
      <c r="F326" s="5" t="s">
        <v>215</v>
      </c>
    </row>
    <row r="327" spans="1:6" x14ac:dyDescent="0.25">
      <c r="A327" s="5">
        <v>324</v>
      </c>
      <c r="B327" s="5" t="s">
        <v>948</v>
      </c>
      <c r="C327" s="4">
        <v>0</v>
      </c>
      <c r="D327" s="5">
        <v>0</v>
      </c>
      <c r="E327" s="5" t="s">
        <v>212</v>
      </c>
      <c r="F327" s="5" t="s">
        <v>215</v>
      </c>
    </row>
    <row r="328" spans="1:6" x14ac:dyDescent="0.25">
      <c r="A328" s="5">
        <v>325</v>
      </c>
      <c r="B328" s="5" t="s">
        <v>948</v>
      </c>
      <c r="C328" s="4">
        <v>0</v>
      </c>
      <c r="D328" s="5">
        <v>0</v>
      </c>
      <c r="E328" s="5" t="s">
        <v>212</v>
      </c>
      <c r="F328" s="5" t="s">
        <v>215</v>
      </c>
    </row>
    <row r="329" spans="1:6" x14ac:dyDescent="0.25">
      <c r="A329" s="5">
        <v>326</v>
      </c>
      <c r="B329" s="5" t="s">
        <v>948</v>
      </c>
      <c r="C329" s="4">
        <v>0</v>
      </c>
      <c r="D329" s="5">
        <v>0</v>
      </c>
      <c r="E329" s="5" t="s">
        <v>212</v>
      </c>
      <c r="F329" s="5" t="s">
        <v>215</v>
      </c>
    </row>
    <row r="330" spans="1:6" x14ac:dyDescent="0.25">
      <c r="A330" s="5">
        <v>327</v>
      </c>
      <c r="B330" s="5" t="s">
        <v>948</v>
      </c>
      <c r="C330" s="4">
        <v>0</v>
      </c>
      <c r="D330" s="5">
        <v>0</v>
      </c>
      <c r="E330" s="5" t="s">
        <v>212</v>
      </c>
      <c r="F330" s="5" t="s">
        <v>215</v>
      </c>
    </row>
    <row r="331" spans="1:6" x14ac:dyDescent="0.25">
      <c r="A331" s="5">
        <v>328</v>
      </c>
      <c r="B331" s="5" t="s">
        <v>948</v>
      </c>
      <c r="C331" s="4">
        <v>0</v>
      </c>
      <c r="D331" s="5">
        <v>0</v>
      </c>
      <c r="E331" s="5" t="s">
        <v>212</v>
      </c>
      <c r="F331" s="5" t="s">
        <v>215</v>
      </c>
    </row>
    <row r="332" spans="1:6" x14ac:dyDescent="0.25">
      <c r="A332" s="5">
        <v>329</v>
      </c>
      <c r="B332" s="5" t="s">
        <v>948</v>
      </c>
      <c r="C332" s="4">
        <v>0</v>
      </c>
      <c r="D332" s="5">
        <v>0</v>
      </c>
      <c r="E332" s="5" t="s">
        <v>212</v>
      </c>
      <c r="F332" s="5" t="s">
        <v>215</v>
      </c>
    </row>
    <row r="333" spans="1:6" x14ac:dyDescent="0.25">
      <c r="A333" s="5">
        <v>330</v>
      </c>
      <c r="B333" s="5" t="s">
        <v>948</v>
      </c>
      <c r="C333" s="4">
        <v>0</v>
      </c>
      <c r="D333" s="5">
        <v>0</v>
      </c>
      <c r="E333" s="5" t="s">
        <v>212</v>
      </c>
      <c r="F333" s="5" t="s">
        <v>215</v>
      </c>
    </row>
    <row r="334" spans="1:6" x14ac:dyDescent="0.25">
      <c r="A334" s="5">
        <v>331</v>
      </c>
      <c r="B334" s="5" t="s">
        <v>948</v>
      </c>
      <c r="C334" s="4">
        <v>0</v>
      </c>
      <c r="D334" s="5">
        <v>0</v>
      </c>
      <c r="E334" s="5" t="s">
        <v>212</v>
      </c>
      <c r="F334" s="5" t="s">
        <v>215</v>
      </c>
    </row>
    <row r="335" spans="1:6" x14ac:dyDescent="0.25">
      <c r="A335" s="5">
        <v>332</v>
      </c>
      <c r="B335" s="5" t="s">
        <v>948</v>
      </c>
      <c r="C335" s="4">
        <v>0</v>
      </c>
      <c r="D335" s="5">
        <v>0</v>
      </c>
      <c r="E335" s="5" t="s">
        <v>212</v>
      </c>
      <c r="F335" s="5" t="s">
        <v>215</v>
      </c>
    </row>
    <row r="336" spans="1:6" x14ac:dyDescent="0.25">
      <c r="A336" s="5">
        <v>333</v>
      </c>
      <c r="B336" s="5" t="s">
        <v>948</v>
      </c>
      <c r="C336" s="4">
        <v>0</v>
      </c>
      <c r="D336" s="5">
        <v>0</v>
      </c>
      <c r="E336" s="5" t="s">
        <v>212</v>
      </c>
      <c r="F336" s="5" t="s">
        <v>215</v>
      </c>
    </row>
    <row r="337" spans="1:6" x14ac:dyDescent="0.25">
      <c r="A337" s="5">
        <v>334</v>
      </c>
      <c r="B337" s="5" t="s">
        <v>948</v>
      </c>
      <c r="C337" s="4">
        <v>0</v>
      </c>
      <c r="D337" s="5">
        <v>0</v>
      </c>
      <c r="E337" s="5" t="s">
        <v>212</v>
      </c>
      <c r="F337" s="5" t="s">
        <v>215</v>
      </c>
    </row>
    <row r="338" spans="1:6" x14ac:dyDescent="0.25">
      <c r="A338" s="5">
        <v>335</v>
      </c>
      <c r="B338" s="5" t="s">
        <v>948</v>
      </c>
      <c r="C338" s="4">
        <v>0</v>
      </c>
      <c r="D338" s="5">
        <v>0</v>
      </c>
      <c r="E338" s="5" t="s">
        <v>212</v>
      </c>
      <c r="F338" s="5" t="s">
        <v>215</v>
      </c>
    </row>
    <row r="339" spans="1:6" x14ac:dyDescent="0.25">
      <c r="A339" s="5">
        <v>336</v>
      </c>
      <c r="B339" s="5" t="s">
        <v>948</v>
      </c>
      <c r="C339" s="4">
        <v>0</v>
      </c>
      <c r="D339" s="5">
        <v>0</v>
      </c>
      <c r="E339" s="5" t="s">
        <v>212</v>
      </c>
      <c r="F339" s="5" t="s">
        <v>215</v>
      </c>
    </row>
    <row r="340" spans="1:6" x14ac:dyDescent="0.25">
      <c r="A340" s="5">
        <v>337</v>
      </c>
      <c r="B340" s="5" t="s">
        <v>948</v>
      </c>
      <c r="C340" s="4">
        <v>0</v>
      </c>
      <c r="D340" s="5">
        <v>0</v>
      </c>
      <c r="E340" s="5" t="s">
        <v>212</v>
      </c>
      <c r="F340" s="5" t="s">
        <v>215</v>
      </c>
    </row>
    <row r="341" spans="1:6" x14ac:dyDescent="0.25">
      <c r="A341" s="5">
        <v>338</v>
      </c>
      <c r="B341" s="5" t="s">
        <v>948</v>
      </c>
      <c r="C341" s="4">
        <v>0</v>
      </c>
      <c r="D341" s="5">
        <v>0</v>
      </c>
      <c r="E341" s="5" t="s">
        <v>212</v>
      </c>
      <c r="F341" s="5" t="s">
        <v>215</v>
      </c>
    </row>
    <row r="342" spans="1:6" x14ac:dyDescent="0.25">
      <c r="A342" s="5">
        <v>339</v>
      </c>
      <c r="B342" s="5" t="s">
        <v>948</v>
      </c>
      <c r="C342" s="4">
        <v>0</v>
      </c>
      <c r="D342" s="5">
        <v>0</v>
      </c>
      <c r="E342" s="5" t="s">
        <v>212</v>
      </c>
      <c r="F342" s="5" t="s">
        <v>215</v>
      </c>
    </row>
    <row r="343" spans="1:6" x14ac:dyDescent="0.25">
      <c r="A343" s="5">
        <v>340</v>
      </c>
      <c r="B343" s="5" t="s">
        <v>948</v>
      </c>
      <c r="C343" s="4">
        <v>0</v>
      </c>
      <c r="D343" s="5">
        <v>0</v>
      </c>
      <c r="E343" s="5" t="s">
        <v>212</v>
      </c>
      <c r="F343" s="5" t="s">
        <v>215</v>
      </c>
    </row>
    <row r="344" spans="1:6" x14ac:dyDescent="0.25">
      <c r="A344" s="5">
        <v>341</v>
      </c>
      <c r="B344" s="5" t="s">
        <v>948</v>
      </c>
      <c r="C344" s="4">
        <v>0</v>
      </c>
      <c r="D344" s="5">
        <v>0</v>
      </c>
      <c r="E344" s="5" t="s">
        <v>212</v>
      </c>
      <c r="F344" s="5" t="s">
        <v>215</v>
      </c>
    </row>
    <row r="345" spans="1:6" x14ac:dyDescent="0.25">
      <c r="A345" s="5">
        <v>342</v>
      </c>
      <c r="B345" s="5" t="s">
        <v>948</v>
      </c>
      <c r="C345" s="4">
        <v>0</v>
      </c>
      <c r="D345" s="5">
        <v>0</v>
      </c>
      <c r="E345" s="5" t="s">
        <v>212</v>
      </c>
      <c r="F345" s="5" t="s">
        <v>215</v>
      </c>
    </row>
    <row r="346" spans="1:6" x14ac:dyDescent="0.25">
      <c r="A346" s="5">
        <v>343</v>
      </c>
      <c r="B346" s="5" t="s">
        <v>948</v>
      </c>
      <c r="C346" s="4">
        <v>0</v>
      </c>
      <c r="D346" s="5">
        <v>0</v>
      </c>
      <c r="E346" s="5" t="s">
        <v>212</v>
      </c>
      <c r="F346" s="5" t="s">
        <v>215</v>
      </c>
    </row>
    <row r="347" spans="1:6" x14ac:dyDescent="0.25">
      <c r="A347" s="5">
        <v>344</v>
      </c>
      <c r="B347" s="5" t="s">
        <v>948</v>
      </c>
      <c r="C347" s="4">
        <v>0</v>
      </c>
      <c r="D347" s="5">
        <v>0</v>
      </c>
      <c r="E347" s="5" t="s">
        <v>212</v>
      </c>
      <c r="F347" s="5" t="s">
        <v>215</v>
      </c>
    </row>
    <row r="348" spans="1:6" x14ac:dyDescent="0.25">
      <c r="A348" s="5">
        <v>345</v>
      </c>
      <c r="B348" s="5" t="s">
        <v>948</v>
      </c>
      <c r="C348" s="4">
        <v>0</v>
      </c>
      <c r="D348" s="5">
        <v>0</v>
      </c>
      <c r="E348" s="5" t="s">
        <v>212</v>
      </c>
      <c r="F348" s="5" t="s">
        <v>215</v>
      </c>
    </row>
    <row r="349" spans="1:6" x14ac:dyDescent="0.25">
      <c r="A349" s="5">
        <v>346</v>
      </c>
      <c r="B349" s="5" t="s">
        <v>948</v>
      </c>
      <c r="C349" s="4">
        <v>0</v>
      </c>
      <c r="D349" s="5">
        <v>0</v>
      </c>
      <c r="E349" s="5" t="s">
        <v>212</v>
      </c>
      <c r="F349" s="5" t="s">
        <v>215</v>
      </c>
    </row>
    <row r="350" spans="1:6" x14ac:dyDescent="0.25">
      <c r="A350" s="5">
        <v>347</v>
      </c>
      <c r="B350" s="5" t="s">
        <v>948</v>
      </c>
      <c r="C350" s="4">
        <v>0</v>
      </c>
      <c r="D350" s="5">
        <v>0</v>
      </c>
      <c r="E350" s="5" t="s">
        <v>212</v>
      </c>
      <c r="F350" s="5" t="s">
        <v>215</v>
      </c>
    </row>
    <row r="351" spans="1:6" x14ac:dyDescent="0.25">
      <c r="A351" s="5">
        <v>348</v>
      </c>
      <c r="B351" s="5" t="s">
        <v>948</v>
      </c>
      <c r="C351" s="4">
        <v>0</v>
      </c>
      <c r="D351" s="5">
        <v>0</v>
      </c>
      <c r="E351" s="5" t="s">
        <v>212</v>
      </c>
      <c r="F351" s="5" t="s">
        <v>215</v>
      </c>
    </row>
    <row r="352" spans="1:6" x14ac:dyDescent="0.25">
      <c r="A352" s="5">
        <v>349</v>
      </c>
      <c r="B352" s="5" t="s">
        <v>948</v>
      </c>
      <c r="C352" s="4">
        <v>0</v>
      </c>
      <c r="D352" s="5">
        <v>0</v>
      </c>
      <c r="E352" s="5" t="s">
        <v>212</v>
      </c>
      <c r="F352" s="5" t="s">
        <v>215</v>
      </c>
    </row>
    <row r="353" spans="1:6" x14ac:dyDescent="0.25">
      <c r="A353" s="5">
        <v>350</v>
      </c>
      <c r="B353" s="5" t="s">
        <v>948</v>
      </c>
      <c r="C353" s="4">
        <v>0</v>
      </c>
      <c r="D353" s="5">
        <v>0</v>
      </c>
      <c r="E353" s="5" t="s">
        <v>212</v>
      </c>
      <c r="F353" s="5" t="s">
        <v>215</v>
      </c>
    </row>
    <row r="354" spans="1:6" x14ac:dyDescent="0.25">
      <c r="A354" s="5">
        <v>351</v>
      </c>
      <c r="B354" s="5" t="s">
        <v>948</v>
      </c>
      <c r="C354" s="4">
        <v>0</v>
      </c>
      <c r="D354" s="5">
        <v>0</v>
      </c>
      <c r="E354" s="5" t="s">
        <v>212</v>
      </c>
      <c r="F354" s="5" t="s">
        <v>215</v>
      </c>
    </row>
    <row r="355" spans="1:6" x14ac:dyDescent="0.25">
      <c r="A355" s="5">
        <v>352</v>
      </c>
      <c r="B355" s="5" t="s">
        <v>948</v>
      </c>
      <c r="C355" s="4">
        <v>0</v>
      </c>
      <c r="D355" s="5">
        <v>0</v>
      </c>
      <c r="E355" s="5" t="s">
        <v>212</v>
      </c>
      <c r="F355"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948</v>
      </c>
      <c r="C303" s="4">
        <v>0</v>
      </c>
      <c r="D303" s="5">
        <v>0</v>
      </c>
      <c r="E303" s="5" t="s">
        <v>212</v>
      </c>
      <c r="F303" s="5" t="s">
        <v>215</v>
      </c>
    </row>
    <row r="304" spans="1:6" x14ac:dyDescent="0.25">
      <c r="A304" s="5">
        <v>301</v>
      </c>
      <c r="B304" s="5" t="s">
        <v>948</v>
      </c>
      <c r="C304" s="4">
        <v>0</v>
      </c>
      <c r="D304" s="5">
        <v>0</v>
      </c>
      <c r="E304" s="5" t="s">
        <v>212</v>
      </c>
      <c r="F304" s="5" t="s">
        <v>215</v>
      </c>
    </row>
    <row r="305" spans="1:6" x14ac:dyDescent="0.25">
      <c r="A305" s="5">
        <v>302</v>
      </c>
      <c r="B305" s="5" t="s">
        <v>948</v>
      </c>
      <c r="C305" s="4">
        <v>0</v>
      </c>
      <c r="D305" s="5">
        <v>0</v>
      </c>
      <c r="E305" s="5" t="s">
        <v>212</v>
      </c>
      <c r="F305" s="5" t="s">
        <v>215</v>
      </c>
    </row>
    <row r="306" spans="1:6" x14ac:dyDescent="0.25">
      <c r="A306" s="5">
        <v>303</v>
      </c>
      <c r="B306" s="5" t="s">
        <v>948</v>
      </c>
      <c r="C306" s="4">
        <v>0</v>
      </c>
      <c r="D306" s="5">
        <v>0</v>
      </c>
      <c r="E306" s="5" t="s">
        <v>212</v>
      </c>
      <c r="F306" s="5" t="s">
        <v>215</v>
      </c>
    </row>
    <row r="307" spans="1:6" x14ac:dyDescent="0.25">
      <c r="A307" s="5">
        <v>304</v>
      </c>
      <c r="B307" s="5" t="s">
        <v>948</v>
      </c>
      <c r="C307" s="4">
        <v>0</v>
      </c>
      <c r="D307" s="5">
        <v>0</v>
      </c>
      <c r="E307" s="5" t="s">
        <v>212</v>
      </c>
      <c r="F307" s="5" t="s">
        <v>215</v>
      </c>
    </row>
    <row r="308" spans="1:6" x14ac:dyDescent="0.25">
      <c r="A308" s="5">
        <v>305</v>
      </c>
      <c r="B308" s="5" t="s">
        <v>948</v>
      </c>
      <c r="C308" s="4">
        <v>0</v>
      </c>
      <c r="D308" s="5">
        <v>0</v>
      </c>
      <c r="E308" s="5" t="s">
        <v>212</v>
      </c>
      <c r="F308" s="5" t="s">
        <v>215</v>
      </c>
    </row>
    <row r="309" spans="1:6" x14ac:dyDescent="0.25">
      <c r="A309" s="5">
        <v>306</v>
      </c>
      <c r="B309" s="5" t="s">
        <v>948</v>
      </c>
      <c r="C309" s="4">
        <v>0</v>
      </c>
      <c r="D309" s="5">
        <v>0</v>
      </c>
      <c r="E309" s="5" t="s">
        <v>212</v>
      </c>
      <c r="F309" s="5" t="s">
        <v>215</v>
      </c>
    </row>
    <row r="310" spans="1:6" x14ac:dyDescent="0.25">
      <c r="A310" s="5">
        <v>307</v>
      </c>
      <c r="B310" s="5" t="s">
        <v>948</v>
      </c>
      <c r="C310" s="4">
        <v>0</v>
      </c>
      <c r="D310" s="5">
        <v>0</v>
      </c>
      <c r="E310" s="5" t="s">
        <v>212</v>
      </c>
      <c r="F310" s="5" t="s">
        <v>215</v>
      </c>
    </row>
    <row r="311" spans="1:6" x14ac:dyDescent="0.25">
      <c r="A311" s="5">
        <v>308</v>
      </c>
      <c r="B311" s="5" t="s">
        <v>948</v>
      </c>
      <c r="C311" s="4">
        <v>0</v>
      </c>
      <c r="D311" s="5">
        <v>0</v>
      </c>
      <c r="E311" s="5" t="s">
        <v>212</v>
      </c>
      <c r="F311" s="5" t="s">
        <v>215</v>
      </c>
    </row>
    <row r="312" spans="1:6" x14ac:dyDescent="0.25">
      <c r="A312" s="5">
        <v>309</v>
      </c>
      <c r="B312" s="5" t="s">
        <v>948</v>
      </c>
      <c r="C312" s="4">
        <v>0</v>
      </c>
      <c r="D312" s="5">
        <v>0</v>
      </c>
      <c r="E312" s="5" t="s">
        <v>212</v>
      </c>
      <c r="F312" s="5" t="s">
        <v>215</v>
      </c>
    </row>
    <row r="313" spans="1:6" x14ac:dyDescent="0.25">
      <c r="A313" s="5">
        <v>310</v>
      </c>
      <c r="B313" s="5" t="s">
        <v>948</v>
      </c>
      <c r="C313" s="4">
        <v>0</v>
      </c>
      <c r="D313" s="5">
        <v>0</v>
      </c>
      <c r="E313" s="5" t="s">
        <v>212</v>
      </c>
      <c r="F313" s="5" t="s">
        <v>215</v>
      </c>
    </row>
    <row r="314" spans="1:6" x14ac:dyDescent="0.25">
      <c r="A314" s="5">
        <v>311</v>
      </c>
      <c r="B314" s="5" t="s">
        <v>948</v>
      </c>
      <c r="C314" s="4">
        <v>0</v>
      </c>
      <c r="D314" s="5">
        <v>0</v>
      </c>
      <c r="E314" s="5" t="s">
        <v>212</v>
      </c>
      <c r="F314" s="5" t="s">
        <v>215</v>
      </c>
    </row>
    <row r="315" spans="1:6" x14ac:dyDescent="0.25">
      <c r="A315" s="5">
        <v>312</v>
      </c>
      <c r="B315" s="5" t="s">
        <v>948</v>
      </c>
      <c r="C315" s="4">
        <v>0</v>
      </c>
      <c r="D315" s="5">
        <v>0</v>
      </c>
      <c r="E315" s="5" t="s">
        <v>212</v>
      </c>
      <c r="F315" s="5" t="s">
        <v>215</v>
      </c>
    </row>
    <row r="316" spans="1:6" x14ac:dyDescent="0.25">
      <c r="A316" s="5">
        <v>313</v>
      </c>
      <c r="B316" s="5" t="s">
        <v>948</v>
      </c>
      <c r="C316" s="4">
        <v>0</v>
      </c>
      <c r="D316" s="5">
        <v>0</v>
      </c>
      <c r="E316" s="5" t="s">
        <v>212</v>
      </c>
      <c r="F316" s="5" t="s">
        <v>215</v>
      </c>
    </row>
    <row r="317" spans="1:6" x14ac:dyDescent="0.25">
      <c r="A317" s="5">
        <v>314</v>
      </c>
      <c r="B317" s="5" t="s">
        <v>948</v>
      </c>
      <c r="C317" s="4">
        <v>0</v>
      </c>
      <c r="D317" s="5">
        <v>0</v>
      </c>
      <c r="E317" s="5" t="s">
        <v>212</v>
      </c>
      <c r="F317" s="5" t="s">
        <v>215</v>
      </c>
    </row>
    <row r="318" spans="1:6" x14ac:dyDescent="0.25">
      <c r="A318" s="5">
        <v>315</v>
      </c>
      <c r="B318" s="5" t="s">
        <v>948</v>
      </c>
      <c r="C318" s="4">
        <v>0</v>
      </c>
      <c r="D318" s="5">
        <v>0</v>
      </c>
      <c r="E318" s="5" t="s">
        <v>212</v>
      </c>
      <c r="F318" s="5" t="s">
        <v>215</v>
      </c>
    </row>
    <row r="319" spans="1:6" x14ac:dyDescent="0.25">
      <c r="A319" s="5">
        <v>316</v>
      </c>
      <c r="B319" s="5" t="s">
        <v>948</v>
      </c>
      <c r="C319" s="4">
        <v>0</v>
      </c>
      <c r="D319" s="5">
        <v>0</v>
      </c>
      <c r="E319" s="5" t="s">
        <v>212</v>
      </c>
      <c r="F319" s="5" t="s">
        <v>215</v>
      </c>
    </row>
    <row r="320" spans="1:6" x14ac:dyDescent="0.25">
      <c r="A320" s="5">
        <v>317</v>
      </c>
      <c r="B320" s="5" t="s">
        <v>948</v>
      </c>
      <c r="C320" s="4">
        <v>0</v>
      </c>
      <c r="D320" s="5">
        <v>0</v>
      </c>
      <c r="E320" s="5" t="s">
        <v>212</v>
      </c>
      <c r="F320" s="5" t="s">
        <v>215</v>
      </c>
    </row>
    <row r="321" spans="1:6" x14ac:dyDescent="0.25">
      <c r="A321" s="5">
        <v>318</v>
      </c>
      <c r="B321" s="5" t="s">
        <v>948</v>
      </c>
      <c r="C321" s="4">
        <v>0</v>
      </c>
      <c r="D321" s="5">
        <v>0</v>
      </c>
      <c r="E321" s="5" t="s">
        <v>212</v>
      </c>
      <c r="F321" s="5" t="s">
        <v>215</v>
      </c>
    </row>
    <row r="322" spans="1:6" x14ac:dyDescent="0.25">
      <c r="A322" s="5">
        <v>319</v>
      </c>
      <c r="B322" s="5" t="s">
        <v>948</v>
      </c>
      <c r="C322" s="4">
        <v>0</v>
      </c>
      <c r="D322" s="5">
        <v>0</v>
      </c>
      <c r="E322" s="5" t="s">
        <v>212</v>
      </c>
      <c r="F322" s="5" t="s">
        <v>215</v>
      </c>
    </row>
    <row r="323" spans="1:6" x14ac:dyDescent="0.25">
      <c r="A323" s="5">
        <v>320</v>
      </c>
      <c r="B323" s="5" t="s">
        <v>948</v>
      </c>
      <c r="C323" s="4">
        <v>0</v>
      </c>
      <c r="D323" s="5">
        <v>0</v>
      </c>
      <c r="E323" s="5" t="s">
        <v>212</v>
      </c>
      <c r="F323" s="5" t="s">
        <v>215</v>
      </c>
    </row>
    <row r="324" spans="1:6" x14ac:dyDescent="0.25">
      <c r="A324" s="5">
        <v>321</v>
      </c>
      <c r="B324" s="5" t="s">
        <v>948</v>
      </c>
      <c r="C324" s="4">
        <v>0</v>
      </c>
      <c r="D324" s="5">
        <v>0</v>
      </c>
      <c r="E324" s="5" t="s">
        <v>212</v>
      </c>
      <c r="F324" s="5" t="s">
        <v>215</v>
      </c>
    </row>
    <row r="325" spans="1:6" x14ac:dyDescent="0.25">
      <c r="A325" s="5">
        <v>322</v>
      </c>
      <c r="B325" s="5" t="s">
        <v>948</v>
      </c>
      <c r="C325" s="4">
        <v>0</v>
      </c>
      <c r="D325" s="5">
        <v>0</v>
      </c>
      <c r="E325" s="5" t="s">
        <v>212</v>
      </c>
      <c r="F325" s="5" t="s">
        <v>215</v>
      </c>
    </row>
    <row r="326" spans="1:6" x14ac:dyDescent="0.25">
      <c r="A326" s="5">
        <v>323</v>
      </c>
      <c r="B326" s="5" t="s">
        <v>948</v>
      </c>
      <c r="C326" s="4">
        <v>0</v>
      </c>
      <c r="D326" s="5">
        <v>0</v>
      </c>
      <c r="E326" s="5" t="s">
        <v>212</v>
      </c>
      <c r="F326" s="5" t="s">
        <v>215</v>
      </c>
    </row>
    <row r="327" spans="1:6" x14ac:dyDescent="0.25">
      <c r="A327" s="5">
        <v>324</v>
      </c>
      <c r="B327" s="5" t="s">
        <v>948</v>
      </c>
      <c r="C327" s="4">
        <v>0</v>
      </c>
      <c r="D327" s="5">
        <v>0</v>
      </c>
      <c r="E327" s="5" t="s">
        <v>212</v>
      </c>
      <c r="F327" s="5" t="s">
        <v>215</v>
      </c>
    </row>
    <row r="328" spans="1:6" x14ac:dyDescent="0.25">
      <c r="A328" s="5">
        <v>325</v>
      </c>
      <c r="B328" s="5" t="s">
        <v>948</v>
      </c>
      <c r="C328" s="4">
        <v>0</v>
      </c>
      <c r="D328" s="5">
        <v>0</v>
      </c>
      <c r="E328" s="5" t="s">
        <v>212</v>
      </c>
      <c r="F328" s="5" t="s">
        <v>215</v>
      </c>
    </row>
    <row r="329" spans="1:6" x14ac:dyDescent="0.25">
      <c r="A329" s="5">
        <v>326</v>
      </c>
      <c r="B329" s="5" t="s">
        <v>948</v>
      </c>
      <c r="C329" s="4">
        <v>0</v>
      </c>
      <c r="D329" s="5">
        <v>0</v>
      </c>
      <c r="E329" s="5" t="s">
        <v>212</v>
      </c>
      <c r="F329" s="5" t="s">
        <v>215</v>
      </c>
    </row>
    <row r="330" spans="1:6" x14ac:dyDescent="0.25">
      <c r="A330" s="5">
        <v>327</v>
      </c>
      <c r="B330" s="5" t="s">
        <v>948</v>
      </c>
      <c r="C330" s="4">
        <v>0</v>
      </c>
      <c r="D330" s="5">
        <v>0</v>
      </c>
      <c r="E330" s="5" t="s">
        <v>212</v>
      </c>
      <c r="F330" s="5" t="s">
        <v>215</v>
      </c>
    </row>
    <row r="331" spans="1:6" x14ac:dyDescent="0.25">
      <c r="A331" s="5">
        <v>328</v>
      </c>
      <c r="B331" s="5" t="s">
        <v>948</v>
      </c>
      <c r="C331" s="4">
        <v>0</v>
      </c>
      <c r="D331" s="5">
        <v>0</v>
      </c>
      <c r="E331" s="5" t="s">
        <v>212</v>
      </c>
      <c r="F331" s="5" t="s">
        <v>215</v>
      </c>
    </row>
    <row r="332" spans="1:6" x14ac:dyDescent="0.25">
      <c r="A332" s="5">
        <v>329</v>
      </c>
      <c r="B332" s="5" t="s">
        <v>948</v>
      </c>
      <c r="C332" s="4">
        <v>0</v>
      </c>
      <c r="D332" s="5">
        <v>0</v>
      </c>
      <c r="E332" s="5" t="s">
        <v>212</v>
      </c>
      <c r="F332" s="5" t="s">
        <v>215</v>
      </c>
    </row>
    <row r="333" spans="1:6" x14ac:dyDescent="0.25">
      <c r="A333" s="5">
        <v>330</v>
      </c>
      <c r="B333" s="5" t="s">
        <v>948</v>
      </c>
      <c r="C333" s="4">
        <v>0</v>
      </c>
      <c r="D333" s="5">
        <v>0</v>
      </c>
      <c r="E333" s="5" t="s">
        <v>212</v>
      </c>
      <c r="F333" s="5" t="s">
        <v>215</v>
      </c>
    </row>
    <row r="334" spans="1:6" x14ac:dyDescent="0.25">
      <c r="A334" s="5">
        <v>331</v>
      </c>
      <c r="B334" s="5" t="s">
        <v>948</v>
      </c>
      <c r="C334" s="4">
        <v>0</v>
      </c>
      <c r="D334" s="5">
        <v>0</v>
      </c>
      <c r="E334" s="5" t="s">
        <v>212</v>
      </c>
      <c r="F334" s="5" t="s">
        <v>215</v>
      </c>
    </row>
    <row r="335" spans="1:6" x14ac:dyDescent="0.25">
      <c r="A335" s="5">
        <v>332</v>
      </c>
      <c r="B335" s="5" t="s">
        <v>948</v>
      </c>
      <c r="C335" s="4">
        <v>0</v>
      </c>
      <c r="D335" s="5">
        <v>0</v>
      </c>
      <c r="E335" s="5" t="s">
        <v>212</v>
      </c>
      <c r="F335" s="5" t="s">
        <v>215</v>
      </c>
    </row>
    <row r="336" spans="1:6" x14ac:dyDescent="0.25">
      <c r="A336" s="5">
        <v>333</v>
      </c>
      <c r="B336" s="5" t="s">
        <v>948</v>
      </c>
      <c r="C336" s="4">
        <v>0</v>
      </c>
      <c r="D336" s="5">
        <v>0</v>
      </c>
      <c r="E336" s="5" t="s">
        <v>212</v>
      </c>
      <c r="F336" s="5" t="s">
        <v>215</v>
      </c>
    </row>
    <row r="337" spans="1:6" x14ac:dyDescent="0.25">
      <c r="A337" s="5">
        <v>334</v>
      </c>
      <c r="B337" s="5" t="s">
        <v>948</v>
      </c>
      <c r="C337" s="4">
        <v>0</v>
      </c>
      <c r="D337" s="5">
        <v>0</v>
      </c>
      <c r="E337" s="5" t="s">
        <v>212</v>
      </c>
      <c r="F337" s="5" t="s">
        <v>215</v>
      </c>
    </row>
    <row r="338" spans="1:6" x14ac:dyDescent="0.25">
      <c r="A338" s="5">
        <v>335</v>
      </c>
      <c r="B338" s="5" t="s">
        <v>948</v>
      </c>
      <c r="C338" s="4">
        <v>0</v>
      </c>
      <c r="D338" s="5">
        <v>0</v>
      </c>
      <c r="E338" s="5" t="s">
        <v>212</v>
      </c>
      <c r="F338" s="5" t="s">
        <v>215</v>
      </c>
    </row>
    <row r="339" spans="1:6" x14ac:dyDescent="0.25">
      <c r="A339" s="5">
        <v>336</v>
      </c>
      <c r="B339" s="5" t="s">
        <v>948</v>
      </c>
      <c r="C339" s="4">
        <v>0</v>
      </c>
      <c r="D339" s="5">
        <v>0</v>
      </c>
      <c r="E339" s="5" t="s">
        <v>212</v>
      </c>
      <c r="F339" s="5" t="s">
        <v>215</v>
      </c>
    </row>
    <row r="340" spans="1:6" x14ac:dyDescent="0.25">
      <c r="A340" s="5">
        <v>337</v>
      </c>
      <c r="B340" s="5" t="s">
        <v>948</v>
      </c>
      <c r="C340" s="4">
        <v>0</v>
      </c>
      <c r="D340" s="5">
        <v>0</v>
      </c>
      <c r="E340" s="5" t="s">
        <v>212</v>
      </c>
      <c r="F340" s="5" t="s">
        <v>215</v>
      </c>
    </row>
    <row r="341" spans="1:6" x14ac:dyDescent="0.25">
      <c r="A341" s="5">
        <v>338</v>
      </c>
      <c r="B341" s="5" t="s">
        <v>948</v>
      </c>
      <c r="C341" s="4">
        <v>0</v>
      </c>
      <c r="D341" s="5">
        <v>0</v>
      </c>
      <c r="E341" s="5" t="s">
        <v>212</v>
      </c>
      <c r="F341" s="5" t="s">
        <v>215</v>
      </c>
    </row>
    <row r="342" spans="1:6" x14ac:dyDescent="0.25">
      <c r="A342" s="5">
        <v>339</v>
      </c>
      <c r="B342" s="5" t="s">
        <v>948</v>
      </c>
      <c r="C342" s="4">
        <v>0</v>
      </c>
      <c r="D342" s="5">
        <v>0</v>
      </c>
      <c r="E342" s="5" t="s">
        <v>212</v>
      </c>
      <c r="F342" s="5" t="s">
        <v>215</v>
      </c>
    </row>
    <row r="343" spans="1:6" x14ac:dyDescent="0.25">
      <c r="A343" s="5">
        <v>340</v>
      </c>
      <c r="B343" s="5" t="s">
        <v>948</v>
      </c>
      <c r="C343" s="4">
        <v>0</v>
      </c>
      <c r="D343" s="5">
        <v>0</v>
      </c>
      <c r="E343" s="5" t="s">
        <v>212</v>
      </c>
      <c r="F343" s="5" t="s">
        <v>215</v>
      </c>
    </row>
    <row r="344" spans="1:6" x14ac:dyDescent="0.25">
      <c r="A344" s="5">
        <v>341</v>
      </c>
      <c r="B344" s="5" t="s">
        <v>948</v>
      </c>
      <c r="C344" s="4">
        <v>0</v>
      </c>
      <c r="D344" s="5">
        <v>0</v>
      </c>
      <c r="E344" s="5" t="s">
        <v>212</v>
      </c>
      <c r="F344" s="5" t="s">
        <v>215</v>
      </c>
    </row>
    <row r="345" spans="1:6" x14ac:dyDescent="0.25">
      <c r="A345" s="5">
        <v>342</v>
      </c>
      <c r="B345" s="5" t="s">
        <v>948</v>
      </c>
      <c r="C345" s="4">
        <v>0</v>
      </c>
      <c r="D345" s="5">
        <v>0</v>
      </c>
      <c r="E345" s="5" t="s">
        <v>212</v>
      </c>
      <c r="F345" s="5" t="s">
        <v>215</v>
      </c>
    </row>
    <row r="346" spans="1:6" x14ac:dyDescent="0.25">
      <c r="A346" s="5">
        <v>343</v>
      </c>
      <c r="B346" s="5" t="s">
        <v>948</v>
      </c>
      <c r="C346" s="4">
        <v>0</v>
      </c>
      <c r="D346" s="5">
        <v>0</v>
      </c>
      <c r="E346" s="5" t="s">
        <v>212</v>
      </c>
      <c r="F346" s="5" t="s">
        <v>215</v>
      </c>
    </row>
    <row r="347" spans="1:6" x14ac:dyDescent="0.25">
      <c r="A347" s="5">
        <v>344</v>
      </c>
      <c r="B347" s="5" t="s">
        <v>948</v>
      </c>
      <c r="C347" s="4">
        <v>0</v>
      </c>
      <c r="D347" s="5">
        <v>0</v>
      </c>
      <c r="E347" s="5" t="s">
        <v>212</v>
      </c>
      <c r="F347" s="5" t="s">
        <v>215</v>
      </c>
    </row>
    <row r="348" spans="1:6" x14ac:dyDescent="0.25">
      <c r="A348" s="5">
        <v>345</v>
      </c>
      <c r="B348" s="5" t="s">
        <v>948</v>
      </c>
      <c r="C348" s="4">
        <v>0</v>
      </c>
      <c r="D348" s="5">
        <v>0</v>
      </c>
      <c r="E348" s="5" t="s">
        <v>212</v>
      </c>
      <c r="F348" s="5" t="s">
        <v>215</v>
      </c>
    </row>
    <row r="349" spans="1:6" x14ac:dyDescent="0.25">
      <c r="A349" s="5">
        <v>346</v>
      </c>
      <c r="B349" s="5" t="s">
        <v>948</v>
      </c>
      <c r="C349" s="4">
        <v>0</v>
      </c>
      <c r="D349" s="5">
        <v>0</v>
      </c>
      <c r="E349" s="5" t="s">
        <v>212</v>
      </c>
      <c r="F349" s="5" t="s">
        <v>215</v>
      </c>
    </row>
    <row r="350" spans="1:6" x14ac:dyDescent="0.25">
      <c r="A350" s="5">
        <v>347</v>
      </c>
      <c r="B350" s="5" t="s">
        <v>948</v>
      </c>
      <c r="C350" s="4">
        <v>0</v>
      </c>
      <c r="D350" s="5">
        <v>0</v>
      </c>
      <c r="E350" s="5" t="s">
        <v>212</v>
      </c>
      <c r="F350" s="5" t="s">
        <v>215</v>
      </c>
    </row>
    <row r="351" spans="1:6" x14ac:dyDescent="0.25">
      <c r="A351" s="5">
        <v>348</v>
      </c>
      <c r="B351" s="5" t="s">
        <v>948</v>
      </c>
      <c r="C351" s="4">
        <v>0</v>
      </c>
      <c r="D351" s="5">
        <v>0</v>
      </c>
      <c r="E351" s="5" t="s">
        <v>212</v>
      </c>
      <c r="F351" s="5" t="s">
        <v>215</v>
      </c>
    </row>
    <row r="352" spans="1:6" x14ac:dyDescent="0.25">
      <c r="A352" s="5">
        <v>349</v>
      </c>
      <c r="B352" s="5" t="s">
        <v>948</v>
      </c>
      <c r="C352" s="4">
        <v>0</v>
      </c>
      <c r="D352" s="5">
        <v>0</v>
      </c>
      <c r="E352" s="5" t="s">
        <v>212</v>
      </c>
      <c r="F352" s="5" t="s">
        <v>215</v>
      </c>
    </row>
    <row r="353" spans="1:6" x14ac:dyDescent="0.25">
      <c r="A353" s="5">
        <v>350</v>
      </c>
      <c r="B353" s="5" t="s">
        <v>948</v>
      </c>
      <c r="C353" s="4">
        <v>0</v>
      </c>
      <c r="D353" s="5">
        <v>0</v>
      </c>
      <c r="E353" s="5" t="s">
        <v>212</v>
      </c>
      <c r="F353" s="5" t="s">
        <v>215</v>
      </c>
    </row>
    <row r="354" spans="1:6" x14ac:dyDescent="0.25">
      <c r="A354" s="5">
        <v>351</v>
      </c>
      <c r="B354" s="5" t="s">
        <v>948</v>
      </c>
      <c r="C354" s="4">
        <v>0</v>
      </c>
      <c r="D354" s="5">
        <v>0</v>
      </c>
      <c r="E354" s="5" t="s">
        <v>212</v>
      </c>
      <c r="F354" s="5" t="s">
        <v>215</v>
      </c>
    </row>
    <row r="355" spans="1:6" x14ac:dyDescent="0.25">
      <c r="A355" s="5">
        <v>352</v>
      </c>
      <c r="B355" s="5" t="s">
        <v>948</v>
      </c>
      <c r="C355" s="4">
        <v>0</v>
      </c>
      <c r="D355" s="5">
        <v>0</v>
      </c>
      <c r="E355" s="5" t="s">
        <v>212</v>
      </c>
      <c r="F355"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120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4946.8</v>
      </c>
      <c r="D62" s="5">
        <v>0</v>
      </c>
      <c r="E62" s="5" t="s">
        <v>212</v>
      </c>
      <c r="F62" s="5" t="s">
        <v>215</v>
      </c>
    </row>
    <row r="63" spans="1:6" x14ac:dyDescent="0.25">
      <c r="A63" s="5">
        <v>60</v>
      </c>
      <c r="B63" s="5" t="s">
        <v>221</v>
      </c>
      <c r="C63" s="5">
        <v>120</v>
      </c>
      <c r="D63" s="5">
        <v>0</v>
      </c>
      <c r="E63" s="5" t="s">
        <v>212</v>
      </c>
      <c r="F63" s="5" t="s">
        <v>215</v>
      </c>
    </row>
    <row r="64" spans="1:6" x14ac:dyDescent="0.25">
      <c r="A64" s="5">
        <v>61</v>
      </c>
      <c r="B64" s="5" t="s">
        <v>221</v>
      </c>
      <c r="C64" s="5">
        <v>5240</v>
      </c>
      <c r="D64" s="5">
        <v>0</v>
      </c>
      <c r="E64" s="5" t="s">
        <v>212</v>
      </c>
      <c r="F64" s="5" t="s">
        <v>215</v>
      </c>
    </row>
    <row r="65" spans="1:6" x14ac:dyDescent="0.25">
      <c r="A65" s="5">
        <v>62</v>
      </c>
      <c r="B65" s="5" t="s">
        <v>221</v>
      </c>
      <c r="C65" s="5">
        <v>120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120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5240</v>
      </c>
      <c r="D71" s="5">
        <v>0</v>
      </c>
      <c r="E71" s="5" t="s">
        <v>212</v>
      </c>
      <c r="F71" s="5" t="s">
        <v>215</v>
      </c>
    </row>
    <row r="72" spans="1:6" x14ac:dyDescent="0.25">
      <c r="A72" s="5">
        <v>69</v>
      </c>
      <c r="B72" s="5" t="s">
        <v>221</v>
      </c>
      <c r="C72" s="5">
        <v>5240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120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120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120</v>
      </c>
      <c r="D79" s="5">
        <v>0</v>
      </c>
      <c r="E79" s="5" t="s">
        <v>212</v>
      </c>
      <c r="F79" s="5" t="s">
        <v>215</v>
      </c>
    </row>
    <row r="80" spans="1:6" x14ac:dyDescent="0.25">
      <c r="A80" s="5">
        <v>77</v>
      </c>
      <c r="B80" s="5" t="s">
        <v>221</v>
      </c>
      <c r="C80" s="5">
        <v>120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5240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5190.3999999999996</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120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5190.3999999999996</v>
      </c>
      <c r="D103" s="5">
        <v>0</v>
      </c>
      <c r="E103" s="5" t="s">
        <v>212</v>
      </c>
      <c r="F103" s="5" t="s">
        <v>215</v>
      </c>
    </row>
    <row r="104" spans="1:6" x14ac:dyDescent="0.25">
      <c r="A104" s="5">
        <v>101</v>
      </c>
      <c r="B104" s="5" t="s">
        <v>221</v>
      </c>
      <c r="C104" s="5">
        <v>120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5190.3999999999996</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5190.3999999999996</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120</v>
      </c>
      <c r="D110" s="5">
        <v>0</v>
      </c>
      <c r="E110" s="5" t="s">
        <v>212</v>
      </c>
      <c r="F110" s="5" t="s">
        <v>215</v>
      </c>
    </row>
    <row r="111" spans="1:6" x14ac:dyDescent="0.25">
      <c r="A111" s="5">
        <v>108</v>
      </c>
      <c r="B111" s="5" t="s">
        <v>221</v>
      </c>
      <c r="C111" s="5">
        <v>5190.3999999999996</v>
      </c>
      <c r="D111" s="5">
        <v>0</v>
      </c>
      <c r="E111" s="5" t="s">
        <v>212</v>
      </c>
      <c r="F111" s="5" t="s">
        <v>215</v>
      </c>
    </row>
    <row r="112" spans="1:6" x14ac:dyDescent="0.25">
      <c r="A112" s="5">
        <v>109</v>
      </c>
      <c r="B112" s="5" t="s">
        <v>221</v>
      </c>
      <c r="C112" s="5">
        <v>0</v>
      </c>
      <c r="D112" s="5">
        <v>0</v>
      </c>
      <c r="E112" s="5" t="s">
        <v>212</v>
      </c>
      <c r="F112" s="5" t="s">
        <v>215</v>
      </c>
    </row>
    <row r="113" spans="1:6" x14ac:dyDescent="0.25">
      <c r="A113" s="5">
        <v>110</v>
      </c>
      <c r="B113" s="5" t="s">
        <v>221</v>
      </c>
      <c r="C113" s="5">
        <v>0</v>
      </c>
      <c r="D113" s="5">
        <v>0</v>
      </c>
      <c r="E113" s="5" t="s">
        <v>212</v>
      </c>
      <c r="F113" s="5" t="s">
        <v>215</v>
      </c>
    </row>
    <row r="114" spans="1:6" x14ac:dyDescent="0.25">
      <c r="A114" s="5">
        <v>111</v>
      </c>
      <c r="B114" s="5" t="s">
        <v>221</v>
      </c>
      <c r="C114" s="5">
        <v>0</v>
      </c>
      <c r="D114" s="5">
        <v>0</v>
      </c>
      <c r="E114" s="5" t="s">
        <v>212</v>
      </c>
      <c r="F114" s="5" t="s">
        <v>215</v>
      </c>
    </row>
    <row r="115" spans="1:6" x14ac:dyDescent="0.25">
      <c r="A115" s="5">
        <v>112</v>
      </c>
      <c r="B115" s="5" t="s">
        <v>221</v>
      </c>
      <c r="C115" s="5">
        <v>5190.3999999999996</v>
      </c>
      <c r="D115" s="5">
        <v>0</v>
      </c>
      <c r="E115" s="5" t="s">
        <v>212</v>
      </c>
      <c r="F115" s="5" t="s">
        <v>215</v>
      </c>
    </row>
    <row r="116" spans="1:6" x14ac:dyDescent="0.25">
      <c r="A116" s="5">
        <v>113</v>
      </c>
      <c r="B116" s="5" t="s">
        <v>221</v>
      </c>
      <c r="C116" s="5">
        <v>120</v>
      </c>
      <c r="D116" s="5">
        <v>0</v>
      </c>
      <c r="E116" s="5" t="s">
        <v>212</v>
      </c>
      <c r="F116" s="5" t="s">
        <v>215</v>
      </c>
    </row>
    <row r="117" spans="1:6" x14ac:dyDescent="0.25">
      <c r="A117" s="5">
        <v>114</v>
      </c>
      <c r="B117" s="5" t="s">
        <v>221</v>
      </c>
      <c r="C117" s="5">
        <v>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5190.3999999999996</v>
      </c>
      <c r="D119" s="5">
        <v>0</v>
      </c>
      <c r="E119" s="5" t="s">
        <v>212</v>
      </c>
      <c r="F119" s="5" t="s">
        <v>215</v>
      </c>
    </row>
    <row r="120" spans="1:6" x14ac:dyDescent="0.25">
      <c r="A120" s="5">
        <v>117</v>
      </c>
      <c r="B120" s="5" t="s">
        <v>221</v>
      </c>
      <c r="C120" s="5">
        <v>0</v>
      </c>
      <c r="D120" s="5">
        <v>0</v>
      </c>
      <c r="E120" s="5" t="s">
        <v>212</v>
      </c>
      <c r="F120" s="5" t="s">
        <v>215</v>
      </c>
    </row>
    <row r="121" spans="1:6" x14ac:dyDescent="0.25">
      <c r="A121" s="5">
        <v>118</v>
      </c>
      <c r="B121" s="5" t="s">
        <v>221</v>
      </c>
      <c r="C121" s="5">
        <v>120</v>
      </c>
      <c r="D121" s="5">
        <v>0</v>
      </c>
      <c r="E121" s="5" t="s">
        <v>212</v>
      </c>
      <c r="F121" s="5" t="s">
        <v>215</v>
      </c>
    </row>
    <row r="122" spans="1:6" x14ac:dyDescent="0.25">
      <c r="A122" s="5">
        <v>119</v>
      </c>
      <c r="B122" s="5" t="s">
        <v>221</v>
      </c>
      <c r="C122" s="5">
        <v>5190.3999999999996</v>
      </c>
      <c r="D122" s="5">
        <v>0</v>
      </c>
      <c r="E122" s="5" t="s">
        <v>212</v>
      </c>
      <c r="F122" s="5" t="s">
        <v>215</v>
      </c>
    </row>
    <row r="123" spans="1:6" x14ac:dyDescent="0.25">
      <c r="A123" s="5">
        <v>120</v>
      </c>
      <c r="B123" s="5" t="s">
        <v>221</v>
      </c>
      <c r="C123" s="5">
        <v>120</v>
      </c>
      <c r="D123" s="5">
        <v>0</v>
      </c>
      <c r="E123" s="5" t="s">
        <v>212</v>
      </c>
      <c r="F123" s="5" t="s">
        <v>215</v>
      </c>
    </row>
    <row r="124" spans="1:6" x14ac:dyDescent="0.25">
      <c r="A124" s="5">
        <v>121</v>
      </c>
      <c r="B124" s="5" t="s">
        <v>221</v>
      </c>
      <c r="C124" s="5">
        <v>0</v>
      </c>
      <c r="D124" s="5">
        <v>0</v>
      </c>
      <c r="E124" s="5" t="s">
        <v>212</v>
      </c>
      <c r="F124" s="5" t="s">
        <v>215</v>
      </c>
    </row>
    <row r="125" spans="1:6" x14ac:dyDescent="0.25">
      <c r="A125" s="5">
        <v>122</v>
      </c>
      <c r="B125" s="5" t="s">
        <v>221</v>
      </c>
      <c r="C125" s="5">
        <v>0</v>
      </c>
      <c r="D125" s="5">
        <v>0</v>
      </c>
      <c r="E125" s="5" t="s">
        <v>212</v>
      </c>
      <c r="F125" s="5" t="s">
        <v>215</v>
      </c>
    </row>
    <row r="126" spans="1:6" x14ac:dyDescent="0.25">
      <c r="A126" s="5">
        <v>123</v>
      </c>
      <c r="B126" s="5" t="s">
        <v>221</v>
      </c>
      <c r="C126" s="5">
        <v>0</v>
      </c>
      <c r="D126" s="5">
        <v>0</v>
      </c>
      <c r="E126" s="5" t="s">
        <v>212</v>
      </c>
      <c r="F126" s="5" t="s">
        <v>215</v>
      </c>
    </row>
    <row r="127" spans="1:6" x14ac:dyDescent="0.25">
      <c r="A127" s="5">
        <v>124</v>
      </c>
      <c r="B127" s="5" t="s">
        <v>221</v>
      </c>
      <c r="C127" s="5">
        <v>5151.6000000000004</v>
      </c>
      <c r="D127" s="5">
        <v>0</v>
      </c>
      <c r="E127" s="5" t="s">
        <v>212</v>
      </c>
      <c r="F127" s="5" t="s">
        <v>215</v>
      </c>
    </row>
    <row r="128" spans="1:6" x14ac:dyDescent="0.25">
      <c r="A128" s="5">
        <v>125</v>
      </c>
      <c r="B128" s="5" t="s">
        <v>221</v>
      </c>
      <c r="C128" s="5">
        <v>120</v>
      </c>
      <c r="D128" s="5">
        <v>0</v>
      </c>
      <c r="E128" s="5" t="s">
        <v>212</v>
      </c>
      <c r="F128" s="5" t="s">
        <v>215</v>
      </c>
    </row>
    <row r="129" spans="1:6" x14ac:dyDescent="0.25">
      <c r="A129" s="5">
        <v>126</v>
      </c>
      <c r="B129" s="5" t="s">
        <v>221</v>
      </c>
      <c r="C129" s="5">
        <v>0</v>
      </c>
      <c r="D129" s="5">
        <v>0</v>
      </c>
      <c r="E129" s="5" t="s">
        <v>212</v>
      </c>
      <c r="F129" s="5" t="s">
        <v>215</v>
      </c>
    </row>
    <row r="130" spans="1:6" x14ac:dyDescent="0.25">
      <c r="A130" s="5">
        <v>127</v>
      </c>
      <c r="B130" s="5" t="s">
        <v>221</v>
      </c>
      <c r="C130" s="5">
        <v>0</v>
      </c>
      <c r="D130" s="5">
        <v>0</v>
      </c>
      <c r="E130" s="5" t="s">
        <v>212</v>
      </c>
      <c r="F130" s="5" t="s">
        <v>215</v>
      </c>
    </row>
    <row r="131" spans="1:6" x14ac:dyDescent="0.25">
      <c r="A131" s="5">
        <v>128</v>
      </c>
      <c r="B131" s="5" t="s">
        <v>221</v>
      </c>
      <c r="C131" s="5">
        <v>5151.6000000000004</v>
      </c>
      <c r="D131" s="5">
        <v>0</v>
      </c>
      <c r="E131" s="5" t="s">
        <v>212</v>
      </c>
      <c r="F131" s="5" t="s">
        <v>215</v>
      </c>
    </row>
    <row r="132" spans="1:6" x14ac:dyDescent="0.25">
      <c r="A132" s="5">
        <v>129</v>
      </c>
      <c r="B132" s="5" t="s">
        <v>221</v>
      </c>
      <c r="C132" s="5">
        <v>0</v>
      </c>
      <c r="D132" s="5">
        <v>0</v>
      </c>
      <c r="E132" s="5" t="s">
        <v>212</v>
      </c>
      <c r="F132" s="5" t="s">
        <v>215</v>
      </c>
    </row>
    <row r="133" spans="1:6" x14ac:dyDescent="0.25">
      <c r="A133" s="5">
        <v>130</v>
      </c>
      <c r="B133" s="5" t="s">
        <v>221</v>
      </c>
      <c r="C133" s="5">
        <v>5151.6000000000004</v>
      </c>
      <c r="D133" s="5">
        <v>0</v>
      </c>
      <c r="E133" s="5" t="s">
        <v>212</v>
      </c>
      <c r="F133" s="5" t="s">
        <v>215</v>
      </c>
    </row>
    <row r="134" spans="1:6" x14ac:dyDescent="0.25">
      <c r="A134" s="5">
        <v>131</v>
      </c>
      <c r="B134" s="5" t="s">
        <v>221</v>
      </c>
      <c r="C134" s="5">
        <v>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0</v>
      </c>
      <c r="D136" s="5">
        <v>0</v>
      </c>
      <c r="E136" s="5" t="s">
        <v>212</v>
      </c>
      <c r="F136" s="5" t="s">
        <v>215</v>
      </c>
    </row>
    <row r="137" spans="1:6" x14ac:dyDescent="0.25">
      <c r="A137" s="5">
        <v>134</v>
      </c>
      <c r="B137" s="5" t="s">
        <v>221</v>
      </c>
      <c r="C137" s="5">
        <v>0</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5151.6000000000004</v>
      </c>
      <c r="D143" s="5">
        <v>0</v>
      </c>
      <c r="E143" s="5" t="s">
        <v>212</v>
      </c>
      <c r="F143" s="5" t="s">
        <v>215</v>
      </c>
    </row>
    <row r="144" spans="1:6" x14ac:dyDescent="0.25">
      <c r="A144" s="5">
        <v>141</v>
      </c>
      <c r="B144" s="5" t="s">
        <v>221</v>
      </c>
      <c r="C144" s="5">
        <v>0</v>
      </c>
      <c r="D144" s="5">
        <v>0</v>
      </c>
      <c r="E144" s="5" t="s">
        <v>212</v>
      </c>
      <c r="F144" s="5" t="s">
        <v>215</v>
      </c>
    </row>
    <row r="145" spans="1:6" x14ac:dyDescent="0.25">
      <c r="A145" s="5">
        <v>142</v>
      </c>
      <c r="B145" s="5" t="s">
        <v>221</v>
      </c>
      <c r="C145" s="5">
        <v>120</v>
      </c>
      <c r="D145" s="5">
        <v>0</v>
      </c>
      <c r="E145" s="5" t="s">
        <v>212</v>
      </c>
      <c r="F145" s="5" t="s">
        <v>215</v>
      </c>
    </row>
    <row r="146" spans="1:6" x14ac:dyDescent="0.25">
      <c r="A146" s="5">
        <v>143</v>
      </c>
      <c r="B146" s="5" t="s">
        <v>221</v>
      </c>
      <c r="C146" s="5">
        <v>0</v>
      </c>
      <c r="D146" s="5">
        <v>0</v>
      </c>
      <c r="E146" s="5" t="s">
        <v>212</v>
      </c>
      <c r="F146" s="5" t="s">
        <v>215</v>
      </c>
    </row>
    <row r="147" spans="1:6" x14ac:dyDescent="0.25">
      <c r="A147" s="5">
        <v>144</v>
      </c>
      <c r="B147" s="5" t="s">
        <v>221</v>
      </c>
      <c r="C147" s="5">
        <v>4696</v>
      </c>
      <c r="D147" s="5">
        <v>0</v>
      </c>
      <c r="E147" s="5" t="s">
        <v>212</v>
      </c>
      <c r="F147" s="5" t="s">
        <v>215</v>
      </c>
    </row>
    <row r="148" spans="1:6" x14ac:dyDescent="0.25">
      <c r="A148" s="5">
        <v>145</v>
      </c>
      <c r="B148" s="5" t="s">
        <v>221</v>
      </c>
      <c r="C148" s="5">
        <v>120</v>
      </c>
      <c r="D148" s="5">
        <v>0</v>
      </c>
      <c r="E148" s="5" t="s">
        <v>212</v>
      </c>
      <c r="F148" s="5" t="s">
        <v>215</v>
      </c>
    </row>
    <row r="149" spans="1:6" x14ac:dyDescent="0.25">
      <c r="A149" s="5">
        <v>146</v>
      </c>
      <c r="B149" s="5" t="s">
        <v>221</v>
      </c>
      <c r="C149" s="5">
        <v>0</v>
      </c>
      <c r="D149" s="5">
        <v>0</v>
      </c>
      <c r="E149" s="5" t="s">
        <v>212</v>
      </c>
      <c r="F149" s="5" t="s">
        <v>215</v>
      </c>
    </row>
    <row r="150" spans="1:6" x14ac:dyDescent="0.25">
      <c r="A150" s="5">
        <v>147</v>
      </c>
      <c r="B150" s="5" t="s">
        <v>221</v>
      </c>
      <c r="C150" s="5">
        <v>0</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0</v>
      </c>
      <c r="D153" s="5">
        <v>0</v>
      </c>
      <c r="E153" s="5" t="s">
        <v>212</v>
      </c>
      <c r="F153" s="5" t="s">
        <v>215</v>
      </c>
    </row>
    <row r="154" spans="1:6" x14ac:dyDescent="0.25">
      <c r="A154" s="5">
        <v>151</v>
      </c>
      <c r="B154" s="5" t="s">
        <v>221</v>
      </c>
      <c r="C154" s="5">
        <v>5151.6000000000004</v>
      </c>
      <c r="D154" s="5">
        <v>0</v>
      </c>
      <c r="E154" s="5" t="s">
        <v>212</v>
      </c>
      <c r="F154" s="5" t="s">
        <v>215</v>
      </c>
    </row>
    <row r="155" spans="1:6" x14ac:dyDescent="0.25">
      <c r="A155" s="5">
        <v>152</v>
      </c>
      <c r="B155" s="5" t="s">
        <v>221</v>
      </c>
      <c r="C155" s="5">
        <v>5151.6000000000004</v>
      </c>
      <c r="D155" s="5">
        <v>0</v>
      </c>
      <c r="E155" s="5" t="s">
        <v>212</v>
      </c>
      <c r="F155" s="5" t="s">
        <v>215</v>
      </c>
    </row>
    <row r="156" spans="1:6" x14ac:dyDescent="0.25">
      <c r="A156" s="5">
        <v>153</v>
      </c>
      <c r="B156" s="5" t="s">
        <v>221</v>
      </c>
      <c r="C156" s="5">
        <v>0</v>
      </c>
      <c r="D156" s="5">
        <v>0</v>
      </c>
      <c r="E156" s="5" t="s">
        <v>212</v>
      </c>
      <c r="F156" s="5" t="s">
        <v>215</v>
      </c>
    </row>
    <row r="157" spans="1:6" x14ac:dyDescent="0.25">
      <c r="A157" s="5">
        <v>154</v>
      </c>
      <c r="B157" s="5" t="s">
        <v>221</v>
      </c>
      <c r="C157" s="5">
        <v>4696</v>
      </c>
      <c r="D157" s="5">
        <v>0</v>
      </c>
      <c r="E157" s="5" t="s">
        <v>212</v>
      </c>
      <c r="F157" s="5" t="s">
        <v>215</v>
      </c>
    </row>
    <row r="158" spans="1:6" x14ac:dyDescent="0.25">
      <c r="A158" s="5">
        <v>155</v>
      </c>
      <c r="B158" s="5" t="s">
        <v>221</v>
      </c>
      <c r="C158" s="5">
        <v>5151.6000000000004</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0</v>
      </c>
      <c r="D160" s="5">
        <v>0</v>
      </c>
      <c r="E160" s="5" t="s">
        <v>212</v>
      </c>
      <c r="F160" s="5" t="s">
        <v>215</v>
      </c>
    </row>
    <row r="161" spans="1:6" x14ac:dyDescent="0.25">
      <c r="A161" s="5">
        <v>158</v>
      </c>
      <c r="B161" s="5" t="s">
        <v>221</v>
      </c>
      <c r="C161" s="5">
        <v>0</v>
      </c>
      <c r="D161" s="5">
        <v>0</v>
      </c>
      <c r="E161" s="5" t="s">
        <v>212</v>
      </c>
      <c r="F161" s="5" t="s">
        <v>215</v>
      </c>
    </row>
    <row r="162" spans="1:6" x14ac:dyDescent="0.25">
      <c r="A162" s="5">
        <v>159</v>
      </c>
      <c r="B162" s="5" t="s">
        <v>221</v>
      </c>
      <c r="C162" s="5">
        <v>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4696</v>
      </c>
      <c r="D164" s="5">
        <v>0</v>
      </c>
      <c r="E164" s="5" t="s">
        <v>212</v>
      </c>
      <c r="F164" s="5" t="s">
        <v>215</v>
      </c>
    </row>
    <row r="165" spans="1:6" x14ac:dyDescent="0.25">
      <c r="A165" s="5">
        <v>162</v>
      </c>
      <c r="B165" s="5" t="s">
        <v>221</v>
      </c>
      <c r="C165" s="5">
        <v>0</v>
      </c>
      <c r="D165" s="5">
        <v>0</v>
      </c>
      <c r="E165" s="5" t="s">
        <v>212</v>
      </c>
      <c r="F165" s="5" t="s">
        <v>215</v>
      </c>
    </row>
    <row r="166" spans="1:6" x14ac:dyDescent="0.25">
      <c r="A166" s="5">
        <v>163</v>
      </c>
      <c r="B166" s="5" t="s">
        <v>221</v>
      </c>
      <c r="C166" s="5">
        <v>4696</v>
      </c>
      <c r="D166" s="5">
        <v>0</v>
      </c>
      <c r="E166" s="5" t="s">
        <v>212</v>
      </c>
      <c r="F166" s="5" t="s">
        <v>215</v>
      </c>
    </row>
    <row r="167" spans="1:6" x14ac:dyDescent="0.25">
      <c r="A167" s="5">
        <v>164</v>
      </c>
      <c r="B167" s="5" t="s">
        <v>221</v>
      </c>
      <c r="C167" s="5">
        <v>0</v>
      </c>
      <c r="D167" s="5">
        <v>0</v>
      </c>
      <c r="E167" s="5" t="s">
        <v>212</v>
      </c>
      <c r="F167" s="5" t="s">
        <v>215</v>
      </c>
    </row>
    <row r="168" spans="1:6" x14ac:dyDescent="0.25">
      <c r="A168" s="5">
        <v>165</v>
      </c>
      <c r="B168" s="5" t="s">
        <v>221</v>
      </c>
      <c r="C168" s="5">
        <v>0</v>
      </c>
      <c r="D168" s="5">
        <v>0</v>
      </c>
      <c r="E168" s="5" t="s">
        <v>212</v>
      </c>
      <c r="F168" s="5" t="s">
        <v>215</v>
      </c>
    </row>
    <row r="169" spans="1:6" x14ac:dyDescent="0.25">
      <c r="A169" s="5">
        <v>166</v>
      </c>
      <c r="B169" s="5" t="s">
        <v>221</v>
      </c>
      <c r="C169" s="5">
        <v>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120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5151.6000000000004</v>
      </c>
      <c r="D173" s="5">
        <v>0</v>
      </c>
      <c r="E173" s="5" t="s">
        <v>212</v>
      </c>
      <c r="F173" s="5" t="s">
        <v>215</v>
      </c>
    </row>
    <row r="174" spans="1:6" x14ac:dyDescent="0.25">
      <c r="A174" s="5">
        <v>171</v>
      </c>
      <c r="B174" s="5" t="s">
        <v>221</v>
      </c>
      <c r="C174" s="5">
        <v>120</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4696</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0</v>
      </c>
      <c r="D178" s="5">
        <v>0</v>
      </c>
      <c r="E178" s="5" t="s">
        <v>212</v>
      </c>
      <c r="F178" s="5" t="s">
        <v>215</v>
      </c>
    </row>
    <row r="179" spans="1:6" x14ac:dyDescent="0.25">
      <c r="A179" s="5">
        <v>176</v>
      </c>
      <c r="B179" s="5" t="s">
        <v>221</v>
      </c>
      <c r="C179" s="5">
        <v>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0</v>
      </c>
      <c r="D181" s="5">
        <v>0</v>
      </c>
      <c r="E181" s="5" t="s">
        <v>212</v>
      </c>
      <c r="F181" s="5" t="s">
        <v>215</v>
      </c>
    </row>
    <row r="182" spans="1:6" x14ac:dyDescent="0.25">
      <c r="A182" s="5">
        <v>179</v>
      </c>
      <c r="B182" s="5" t="s">
        <v>221</v>
      </c>
      <c r="C182" s="5">
        <v>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0</v>
      </c>
      <c r="D185" s="5">
        <v>0</v>
      </c>
      <c r="E185" s="5" t="s">
        <v>212</v>
      </c>
      <c r="F185" s="5" t="s">
        <v>215</v>
      </c>
    </row>
    <row r="186" spans="1:6" x14ac:dyDescent="0.25">
      <c r="A186" s="5">
        <v>183</v>
      </c>
      <c r="B186" s="5" t="s">
        <v>221</v>
      </c>
      <c r="C186" s="5">
        <v>5151.6000000000004</v>
      </c>
      <c r="D186" s="5">
        <v>0</v>
      </c>
      <c r="E186" s="5" t="s">
        <v>212</v>
      </c>
      <c r="F186" s="5" t="s">
        <v>215</v>
      </c>
    </row>
    <row r="187" spans="1:6" x14ac:dyDescent="0.25">
      <c r="A187" s="5">
        <v>184</v>
      </c>
      <c r="B187" s="5" t="s">
        <v>221</v>
      </c>
      <c r="C187" s="5">
        <v>5151.6000000000004</v>
      </c>
      <c r="D187" s="5">
        <v>0</v>
      </c>
      <c r="E187" s="5" t="s">
        <v>212</v>
      </c>
      <c r="F187" s="5" t="s">
        <v>215</v>
      </c>
    </row>
    <row r="188" spans="1:6" x14ac:dyDescent="0.25">
      <c r="A188" s="5">
        <v>185</v>
      </c>
      <c r="B188" s="5" t="s">
        <v>221</v>
      </c>
      <c r="C188" s="5">
        <v>120</v>
      </c>
      <c r="D188" s="5">
        <v>0</v>
      </c>
      <c r="E188" s="5" t="s">
        <v>212</v>
      </c>
      <c r="F188" s="5" t="s">
        <v>215</v>
      </c>
    </row>
    <row r="189" spans="1:6" x14ac:dyDescent="0.25">
      <c r="A189" s="5">
        <v>186</v>
      </c>
      <c r="B189" s="5" t="s">
        <v>221</v>
      </c>
      <c r="C189" s="5">
        <v>0</v>
      </c>
      <c r="D189" s="5">
        <v>0</v>
      </c>
      <c r="E189" s="5" t="s">
        <v>212</v>
      </c>
      <c r="F189" s="5" t="s">
        <v>215</v>
      </c>
    </row>
    <row r="190" spans="1:6" x14ac:dyDescent="0.25">
      <c r="A190" s="5">
        <v>187</v>
      </c>
      <c r="B190" s="5" t="s">
        <v>221</v>
      </c>
      <c r="C190" s="5">
        <v>4696</v>
      </c>
      <c r="D190" s="5">
        <v>0</v>
      </c>
      <c r="E190" s="5" t="s">
        <v>212</v>
      </c>
      <c r="F190" s="5" t="s">
        <v>215</v>
      </c>
    </row>
    <row r="191" spans="1:6" x14ac:dyDescent="0.25">
      <c r="A191" s="5">
        <v>188</v>
      </c>
      <c r="B191" s="5" t="s">
        <v>221</v>
      </c>
      <c r="C191" s="5">
        <v>0</v>
      </c>
      <c r="D191" s="5">
        <v>0</v>
      </c>
      <c r="E191" s="5" t="s">
        <v>212</v>
      </c>
      <c r="F191" s="5" t="s">
        <v>215</v>
      </c>
    </row>
    <row r="192" spans="1:6" x14ac:dyDescent="0.25">
      <c r="A192" s="5">
        <v>189</v>
      </c>
      <c r="B192" s="5" t="s">
        <v>221</v>
      </c>
      <c r="C192" s="5">
        <v>0</v>
      </c>
      <c r="D192" s="5">
        <v>0</v>
      </c>
      <c r="E192" s="5" t="s">
        <v>212</v>
      </c>
      <c r="F192" s="5" t="s">
        <v>215</v>
      </c>
    </row>
    <row r="193" spans="1:6" x14ac:dyDescent="0.25">
      <c r="A193" s="5">
        <v>190</v>
      </c>
      <c r="B193" s="5" t="s">
        <v>221</v>
      </c>
      <c r="C193" s="5">
        <v>5110.8</v>
      </c>
      <c r="D193" s="5">
        <v>0</v>
      </c>
      <c r="E193" s="5" t="s">
        <v>212</v>
      </c>
      <c r="F193" s="5" t="s">
        <v>215</v>
      </c>
    </row>
    <row r="194" spans="1:6" x14ac:dyDescent="0.25">
      <c r="A194" s="5">
        <v>191</v>
      </c>
      <c r="B194" s="5" t="s">
        <v>221</v>
      </c>
      <c r="C194" s="5">
        <v>0</v>
      </c>
      <c r="D194" s="5">
        <v>0</v>
      </c>
      <c r="E194" s="5" t="s">
        <v>212</v>
      </c>
      <c r="F194" s="5" t="s">
        <v>215</v>
      </c>
    </row>
    <row r="195" spans="1:6" x14ac:dyDescent="0.25">
      <c r="A195" s="5">
        <v>192</v>
      </c>
      <c r="B195" s="5" t="s">
        <v>221</v>
      </c>
      <c r="C195" s="5">
        <v>5110.8</v>
      </c>
      <c r="D195" s="5">
        <v>0</v>
      </c>
      <c r="E195" s="5" t="s">
        <v>212</v>
      </c>
      <c r="F195" s="5" t="s">
        <v>215</v>
      </c>
    </row>
    <row r="196" spans="1:6" x14ac:dyDescent="0.25">
      <c r="A196" s="5">
        <v>193</v>
      </c>
      <c r="B196" s="5" t="s">
        <v>221</v>
      </c>
      <c r="C196" s="5">
        <v>0</v>
      </c>
      <c r="D196" s="5">
        <v>0</v>
      </c>
      <c r="E196" s="5" t="s">
        <v>212</v>
      </c>
      <c r="F196" s="5" t="s">
        <v>215</v>
      </c>
    </row>
    <row r="197" spans="1:6" x14ac:dyDescent="0.25">
      <c r="A197" s="5">
        <v>194</v>
      </c>
      <c r="B197" s="5" t="s">
        <v>221</v>
      </c>
      <c r="C197" s="5">
        <v>200</v>
      </c>
      <c r="D197" s="5">
        <v>0</v>
      </c>
      <c r="E197" s="5" t="s">
        <v>212</v>
      </c>
      <c r="F197" s="5" t="s">
        <v>215</v>
      </c>
    </row>
    <row r="198" spans="1:6" x14ac:dyDescent="0.25">
      <c r="A198" s="5">
        <v>195</v>
      </c>
      <c r="B198" s="5" t="s">
        <v>221</v>
      </c>
      <c r="C198" s="5">
        <v>5110.8</v>
      </c>
      <c r="D198" s="5">
        <v>0</v>
      </c>
      <c r="E198" s="5" t="s">
        <v>212</v>
      </c>
      <c r="F198" s="5" t="s">
        <v>215</v>
      </c>
    </row>
    <row r="199" spans="1:6" x14ac:dyDescent="0.25">
      <c r="A199" s="5">
        <v>196</v>
      </c>
      <c r="B199" s="5" t="s">
        <v>221</v>
      </c>
      <c r="C199" s="5">
        <v>4578.8</v>
      </c>
      <c r="D199" s="5">
        <v>0</v>
      </c>
      <c r="E199" s="5" t="s">
        <v>212</v>
      </c>
      <c r="F199" s="5" t="s">
        <v>215</v>
      </c>
    </row>
    <row r="200" spans="1:6" x14ac:dyDescent="0.25">
      <c r="A200" s="5">
        <v>197</v>
      </c>
      <c r="B200" s="5" t="s">
        <v>221</v>
      </c>
      <c r="C200" s="5">
        <v>5110.8</v>
      </c>
      <c r="D200" s="5">
        <v>0</v>
      </c>
      <c r="E200" s="5" t="s">
        <v>212</v>
      </c>
      <c r="F200" s="5" t="s">
        <v>215</v>
      </c>
    </row>
    <row r="201" spans="1:6" x14ac:dyDescent="0.25">
      <c r="A201" s="5">
        <v>198</v>
      </c>
      <c r="B201" s="5" t="s">
        <v>221</v>
      </c>
      <c r="C201" s="5">
        <v>5110.8</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0</v>
      </c>
      <c r="D203" s="5">
        <v>0</v>
      </c>
      <c r="E203" s="5" t="s">
        <v>212</v>
      </c>
      <c r="F203" s="5" t="s">
        <v>215</v>
      </c>
    </row>
    <row r="204" spans="1:6" x14ac:dyDescent="0.25">
      <c r="A204" s="5">
        <v>201</v>
      </c>
      <c r="B204" s="5" t="s">
        <v>221</v>
      </c>
      <c r="C204" s="5">
        <v>0</v>
      </c>
      <c r="D204" s="5">
        <v>0</v>
      </c>
      <c r="E204" s="5" t="s">
        <v>212</v>
      </c>
      <c r="F204" s="5" t="s">
        <v>215</v>
      </c>
    </row>
    <row r="205" spans="1:6" x14ac:dyDescent="0.25">
      <c r="A205" s="5">
        <v>202</v>
      </c>
      <c r="B205" s="5" t="s">
        <v>221</v>
      </c>
      <c r="C205" s="5">
        <v>200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0</v>
      </c>
      <c r="D207" s="5">
        <v>0</v>
      </c>
      <c r="E207" s="5" t="s">
        <v>212</v>
      </c>
      <c r="F207" s="5" t="s">
        <v>215</v>
      </c>
    </row>
    <row r="208" spans="1:6" x14ac:dyDescent="0.25">
      <c r="A208" s="5">
        <v>205</v>
      </c>
      <c r="B208" s="5" t="s">
        <v>221</v>
      </c>
      <c r="C208" s="5">
        <v>200</v>
      </c>
      <c r="D208" s="5">
        <v>0</v>
      </c>
      <c r="E208" s="5" t="s">
        <v>212</v>
      </c>
      <c r="F208" s="5" t="s">
        <v>215</v>
      </c>
    </row>
    <row r="209" spans="1:6" x14ac:dyDescent="0.25">
      <c r="A209" s="5">
        <v>206</v>
      </c>
      <c r="B209" s="5" t="s">
        <v>221</v>
      </c>
      <c r="C209" s="5">
        <v>4578.8</v>
      </c>
      <c r="D209" s="5">
        <v>0</v>
      </c>
      <c r="E209" s="5" t="s">
        <v>212</v>
      </c>
      <c r="F209" s="5" t="s">
        <v>215</v>
      </c>
    </row>
    <row r="210" spans="1:6" x14ac:dyDescent="0.25">
      <c r="A210" s="5">
        <v>207</v>
      </c>
      <c r="B210" s="5" t="s">
        <v>221</v>
      </c>
      <c r="C210" s="5">
        <v>5110.8</v>
      </c>
      <c r="D210" s="5">
        <v>0</v>
      </c>
      <c r="E210" s="5" t="s">
        <v>212</v>
      </c>
      <c r="F210" s="5" t="s">
        <v>215</v>
      </c>
    </row>
    <row r="211" spans="1:6" x14ac:dyDescent="0.25">
      <c r="A211" s="5">
        <v>208</v>
      </c>
      <c r="B211" s="5" t="s">
        <v>221</v>
      </c>
      <c r="C211" s="5">
        <v>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5110.8</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0</v>
      </c>
      <c r="D215" s="5">
        <v>0</v>
      </c>
      <c r="E215" s="5" t="s">
        <v>212</v>
      </c>
      <c r="F215" s="5" t="s">
        <v>215</v>
      </c>
    </row>
    <row r="216" spans="1:6" x14ac:dyDescent="0.25">
      <c r="A216" s="5">
        <v>213</v>
      </c>
      <c r="B216" s="5" t="s">
        <v>221</v>
      </c>
      <c r="C216" s="5">
        <v>0</v>
      </c>
      <c r="D216" s="5">
        <v>0</v>
      </c>
      <c r="E216" s="5" t="s">
        <v>212</v>
      </c>
      <c r="F216" s="5" t="s">
        <v>215</v>
      </c>
    </row>
    <row r="217" spans="1:6" x14ac:dyDescent="0.25">
      <c r="A217" s="5">
        <v>214</v>
      </c>
      <c r="B217" s="5" t="s">
        <v>221</v>
      </c>
      <c r="C217" s="5">
        <v>0</v>
      </c>
      <c r="D217" s="5">
        <v>0</v>
      </c>
      <c r="E217" s="5" t="s">
        <v>212</v>
      </c>
      <c r="F217" s="5" t="s">
        <v>215</v>
      </c>
    </row>
    <row r="218" spans="1:6" x14ac:dyDescent="0.25">
      <c r="A218" s="5">
        <v>215</v>
      </c>
      <c r="B218" s="5" t="s">
        <v>221</v>
      </c>
      <c r="C218" s="5">
        <v>0</v>
      </c>
      <c r="D218" s="5">
        <v>0</v>
      </c>
      <c r="E218" s="5" t="s">
        <v>212</v>
      </c>
      <c r="F218" s="5" t="s">
        <v>215</v>
      </c>
    </row>
    <row r="219" spans="1:6" x14ac:dyDescent="0.25">
      <c r="A219" s="5">
        <v>216</v>
      </c>
      <c r="B219" s="5" t="s">
        <v>221</v>
      </c>
      <c r="C219" s="5">
        <v>0</v>
      </c>
      <c r="D219" s="5">
        <v>0</v>
      </c>
      <c r="E219" s="5" t="s">
        <v>212</v>
      </c>
      <c r="F219" s="5" t="s">
        <v>215</v>
      </c>
    </row>
    <row r="220" spans="1:6" x14ac:dyDescent="0.25">
      <c r="A220" s="5">
        <v>217</v>
      </c>
      <c r="B220" s="5" t="s">
        <v>221</v>
      </c>
      <c r="C220" s="5">
        <v>0</v>
      </c>
      <c r="D220" s="5">
        <v>0</v>
      </c>
      <c r="E220" s="5" t="s">
        <v>212</v>
      </c>
      <c r="F220" s="5" t="s">
        <v>215</v>
      </c>
    </row>
    <row r="221" spans="1:6" x14ac:dyDescent="0.25">
      <c r="A221" s="5">
        <v>218</v>
      </c>
      <c r="B221" s="5" t="s">
        <v>221</v>
      </c>
      <c r="C221" s="5">
        <v>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4882</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0</v>
      </c>
      <c r="D227" s="5">
        <v>0</v>
      </c>
      <c r="E227" s="5" t="s">
        <v>212</v>
      </c>
      <c r="F227" s="5" t="s">
        <v>215</v>
      </c>
    </row>
    <row r="228" spans="1:6" x14ac:dyDescent="0.25">
      <c r="A228" s="5">
        <v>225</v>
      </c>
      <c r="B228" s="5" t="s">
        <v>221</v>
      </c>
      <c r="C228" s="5">
        <v>0</v>
      </c>
      <c r="D228" s="5">
        <v>0</v>
      </c>
      <c r="E228" s="5" t="s">
        <v>212</v>
      </c>
      <c r="F228" s="5" t="s">
        <v>215</v>
      </c>
    </row>
    <row r="229" spans="1:6" x14ac:dyDescent="0.25">
      <c r="A229" s="5">
        <v>226</v>
      </c>
      <c r="B229" s="5" t="s">
        <v>221</v>
      </c>
      <c r="C229" s="5">
        <v>0</v>
      </c>
      <c r="D229" s="5">
        <v>0</v>
      </c>
      <c r="E229" s="5" t="s">
        <v>212</v>
      </c>
      <c r="F229" s="5" t="s">
        <v>215</v>
      </c>
    </row>
    <row r="230" spans="1:6" x14ac:dyDescent="0.25">
      <c r="A230" s="5">
        <v>227</v>
      </c>
      <c r="B230" s="5" t="s">
        <v>221</v>
      </c>
      <c r="C230" s="5">
        <v>0</v>
      </c>
      <c r="D230" s="5">
        <v>0</v>
      </c>
      <c r="E230" s="5" t="s">
        <v>212</v>
      </c>
      <c r="F230" s="5" t="s">
        <v>215</v>
      </c>
    </row>
    <row r="231" spans="1:6" x14ac:dyDescent="0.25">
      <c r="A231" s="5">
        <v>228</v>
      </c>
      <c r="B231" s="5" t="s">
        <v>221</v>
      </c>
      <c r="C231" s="5">
        <v>0</v>
      </c>
      <c r="D231" s="5">
        <v>0</v>
      </c>
      <c r="E231" s="5" t="s">
        <v>212</v>
      </c>
      <c r="F231" s="5" t="s">
        <v>215</v>
      </c>
    </row>
    <row r="232" spans="1:6" x14ac:dyDescent="0.25">
      <c r="A232" s="5">
        <v>229</v>
      </c>
      <c r="B232" s="5" t="s">
        <v>221</v>
      </c>
      <c r="C232" s="5">
        <v>0</v>
      </c>
      <c r="D232" s="5">
        <v>0</v>
      </c>
      <c r="E232" s="5" t="s">
        <v>212</v>
      </c>
      <c r="F232" s="5" t="s">
        <v>215</v>
      </c>
    </row>
    <row r="233" spans="1:6" x14ac:dyDescent="0.25">
      <c r="A233" s="5">
        <v>230</v>
      </c>
      <c r="B233" s="5" t="s">
        <v>221</v>
      </c>
      <c r="C233" s="5">
        <v>0</v>
      </c>
      <c r="D233" s="5">
        <v>0</v>
      </c>
      <c r="E233" s="5" t="s">
        <v>212</v>
      </c>
      <c r="F233" s="5" t="s">
        <v>215</v>
      </c>
    </row>
    <row r="234" spans="1:6" x14ac:dyDescent="0.25">
      <c r="A234" s="5">
        <v>231</v>
      </c>
      <c r="B234" s="5" t="s">
        <v>221</v>
      </c>
      <c r="C234" s="5">
        <v>0</v>
      </c>
      <c r="D234" s="5">
        <v>0</v>
      </c>
      <c r="E234" s="5" t="s">
        <v>212</v>
      </c>
      <c r="F234" s="5" t="s">
        <v>215</v>
      </c>
    </row>
    <row r="235" spans="1:6" x14ac:dyDescent="0.25">
      <c r="A235" s="5">
        <v>232</v>
      </c>
      <c r="B235" s="5" t="s">
        <v>221</v>
      </c>
      <c r="C235" s="5">
        <v>0</v>
      </c>
      <c r="D235" s="5">
        <v>0</v>
      </c>
      <c r="E235" s="5" t="s">
        <v>212</v>
      </c>
      <c r="F235" s="5" t="s">
        <v>215</v>
      </c>
    </row>
    <row r="236" spans="1:6" x14ac:dyDescent="0.25">
      <c r="A236" s="5">
        <v>233</v>
      </c>
      <c r="B236" s="5" t="s">
        <v>221</v>
      </c>
      <c r="C236" s="5">
        <v>0</v>
      </c>
      <c r="D236" s="5">
        <v>0</v>
      </c>
      <c r="E236" s="5" t="s">
        <v>212</v>
      </c>
      <c r="F236" s="5" t="s">
        <v>215</v>
      </c>
    </row>
    <row r="237" spans="1:6" x14ac:dyDescent="0.25">
      <c r="A237" s="5">
        <v>234</v>
      </c>
      <c r="B237" s="5" t="s">
        <v>221</v>
      </c>
      <c r="C237" s="5">
        <v>0</v>
      </c>
      <c r="D237" s="5">
        <v>0</v>
      </c>
      <c r="E237" s="5" t="s">
        <v>212</v>
      </c>
      <c r="F237" s="5" t="s">
        <v>215</v>
      </c>
    </row>
    <row r="238" spans="1:6" x14ac:dyDescent="0.25">
      <c r="A238" s="5">
        <v>235</v>
      </c>
      <c r="B238" s="5" t="s">
        <v>221</v>
      </c>
      <c r="C238" s="5">
        <v>0</v>
      </c>
      <c r="D238" s="5">
        <v>0</v>
      </c>
      <c r="E238" s="5" t="s">
        <v>212</v>
      </c>
      <c r="F238" s="5" t="s">
        <v>215</v>
      </c>
    </row>
    <row r="239" spans="1:6" x14ac:dyDescent="0.25">
      <c r="A239" s="5">
        <v>236</v>
      </c>
      <c r="B239" s="5" t="s">
        <v>221</v>
      </c>
      <c r="C239" s="5">
        <v>0</v>
      </c>
      <c r="D239" s="5">
        <v>0</v>
      </c>
      <c r="E239" s="5" t="s">
        <v>212</v>
      </c>
      <c r="F239" s="5" t="s">
        <v>215</v>
      </c>
    </row>
    <row r="240" spans="1:6" x14ac:dyDescent="0.25">
      <c r="A240" s="5">
        <v>237</v>
      </c>
      <c r="B240" s="5" t="s">
        <v>221</v>
      </c>
      <c r="C240" s="5">
        <v>0</v>
      </c>
      <c r="D240" s="5">
        <v>0</v>
      </c>
      <c r="E240" s="5" t="s">
        <v>212</v>
      </c>
      <c r="F240" s="5" t="s">
        <v>215</v>
      </c>
    </row>
    <row r="241" spans="1:6" x14ac:dyDescent="0.25">
      <c r="A241" s="5">
        <v>238</v>
      </c>
      <c r="B241" s="5" t="s">
        <v>221</v>
      </c>
      <c r="C241" s="5">
        <v>0</v>
      </c>
      <c r="D241" s="5">
        <v>0</v>
      </c>
      <c r="E241" s="5" t="s">
        <v>212</v>
      </c>
      <c r="F241" s="5" t="s">
        <v>215</v>
      </c>
    </row>
    <row r="242" spans="1:6" x14ac:dyDescent="0.25">
      <c r="A242" s="5">
        <v>239</v>
      </c>
      <c r="B242" s="5" t="s">
        <v>221</v>
      </c>
      <c r="C242" s="5">
        <v>0</v>
      </c>
      <c r="D242" s="5">
        <v>0</v>
      </c>
      <c r="E242" s="5" t="s">
        <v>212</v>
      </c>
      <c r="F242" s="5" t="s">
        <v>215</v>
      </c>
    </row>
    <row r="243" spans="1:6" x14ac:dyDescent="0.25">
      <c r="A243" s="5">
        <v>240</v>
      </c>
      <c r="B243" s="5" t="s">
        <v>221</v>
      </c>
      <c r="C243" s="5">
        <v>0</v>
      </c>
      <c r="D243" s="5">
        <v>0</v>
      </c>
      <c r="E243" s="5" t="s">
        <v>212</v>
      </c>
      <c r="F243" s="5" t="s">
        <v>215</v>
      </c>
    </row>
    <row r="244" spans="1:6" x14ac:dyDescent="0.25">
      <c r="A244" s="5">
        <v>241</v>
      </c>
      <c r="B244" s="5" t="s">
        <v>221</v>
      </c>
      <c r="C244" s="5">
        <v>0</v>
      </c>
      <c r="D244" s="5">
        <v>0</v>
      </c>
      <c r="E244" s="5" t="s">
        <v>212</v>
      </c>
      <c r="F244" s="5" t="s">
        <v>215</v>
      </c>
    </row>
    <row r="245" spans="1:6" x14ac:dyDescent="0.25">
      <c r="A245" s="5">
        <v>242</v>
      </c>
      <c r="B245" s="5" t="s">
        <v>221</v>
      </c>
      <c r="C245" s="5">
        <v>0</v>
      </c>
      <c r="D245" s="5">
        <v>0</v>
      </c>
      <c r="E245" s="5" t="s">
        <v>212</v>
      </c>
      <c r="F245" s="5" t="s">
        <v>215</v>
      </c>
    </row>
    <row r="246" spans="1:6" x14ac:dyDescent="0.25">
      <c r="A246" s="5">
        <v>243</v>
      </c>
      <c r="B246" s="5" t="s">
        <v>221</v>
      </c>
      <c r="C246" s="5">
        <v>0</v>
      </c>
      <c r="D246" s="5">
        <v>0</v>
      </c>
      <c r="E246" s="5" t="s">
        <v>212</v>
      </c>
      <c r="F246" s="5" t="s">
        <v>215</v>
      </c>
    </row>
    <row r="247" spans="1:6" x14ac:dyDescent="0.25">
      <c r="A247" s="5">
        <v>244</v>
      </c>
      <c r="B247" s="5" t="s">
        <v>221</v>
      </c>
      <c r="C247" s="5">
        <v>4725.2</v>
      </c>
      <c r="D247" s="5">
        <v>0</v>
      </c>
      <c r="E247" s="5" t="s">
        <v>212</v>
      </c>
      <c r="F247" s="5" t="s">
        <v>215</v>
      </c>
    </row>
    <row r="248" spans="1:6" x14ac:dyDescent="0.25">
      <c r="A248" s="5">
        <v>245</v>
      </c>
      <c r="B248" s="5" t="s">
        <v>221</v>
      </c>
      <c r="C248" s="5">
        <v>4649.6000000000004</v>
      </c>
      <c r="D248" s="5">
        <v>0</v>
      </c>
      <c r="E248" s="5" t="s">
        <v>212</v>
      </c>
      <c r="F248" s="5" t="s">
        <v>215</v>
      </c>
    </row>
    <row r="249" spans="1:6" x14ac:dyDescent="0.25">
      <c r="A249" s="5">
        <v>246</v>
      </c>
      <c r="B249" s="5" t="s">
        <v>221</v>
      </c>
      <c r="C249" s="5">
        <v>0</v>
      </c>
      <c r="D249" s="5">
        <v>0</v>
      </c>
      <c r="E249" s="5" t="s">
        <v>212</v>
      </c>
      <c r="F249" s="5" t="s">
        <v>215</v>
      </c>
    </row>
    <row r="250" spans="1:6" x14ac:dyDescent="0.25">
      <c r="A250" s="5">
        <v>247</v>
      </c>
      <c r="B250" s="5" t="s">
        <v>221</v>
      </c>
      <c r="C250" s="5">
        <v>4171.2</v>
      </c>
      <c r="D250" s="5">
        <v>0</v>
      </c>
      <c r="E250" s="5" t="s">
        <v>212</v>
      </c>
      <c r="F250" s="5" t="s">
        <v>215</v>
      </c>
    </row>
    <row r="251" spans="1:6" x14ac:dyDescent="0.25">
      <c r="A251" s="5">
        <v>248</v>
      </c>
      <c r="B251" s="5" t="s">
        <v>221</v>
      </c>
      <c r="C251" s="5">
        <v>0</v>
      </c>
      <c r="D251" s="5">
        <v>0</v>
      </c>
      <c r="E251" s="5" t="s">
        <v>212</v>
      </c>
      <c r="F251" s="5" t="s">
        <v>215</v>
      </c>
    </row>
    <row r="252" spans="1:6" x14ac:dyDescent="0.25">
      <c r="A252" s="5">
        <v>249</v>
      </c>
      <c r="B252" s="5" t="s">
        <v>221</v>
      </c>
      <c r="C252" s="5">
        <v>0</v>
      </c>
      <c r="D252" s="5">
        <v>0</v>
      </c>
      <c r="E252" s="5" t="s">
        <v>212</v>
      </c>
      <c r="F252" s="5" t="s">
        <v>215</v>
      </c>
    </row>
    <row r="253" spans="1:6" x14ac:dyDescent="0.25">
      <c r="A253" s="5">
        <v>250</v>
      </c>
      <c r="B253" s="5" t="s">
        <v>221</v>
      </c>
      <c r="C253" s="5">
        <v>4649.6000000000004</v>
      </c>
      <c r="D253" s="5">
        <v>0</v>
      </c>
      <c r="E253" s="5" t="s">
        <v>212</v>
      </c>
      <c r="F253" s="5" t="s">
        <v>215</v>
      </c>
    </row>
    <row r="254" spans="1:6" x14ac:dyDescent="0.25">
      <c r="A254" s="5">
        <v>251</v>
      </c>
      <c r="B254" s="5" t="s">
        <v>221</v>
      </c>
      <c r="C254" s="5">
        <v>0</v>
      </c>
      <c r="D254" s="5">
        <v>0</v>
      </c>
      <c r="E254" s="5" t="s">
        <v>212</v>
      </c>
      <c r="F254" s="5" t="s">
        <v>215</v>
      </c>
    </row>
    <row r="255" spans="1:6" x14ac:dyDescent="0.25">
      <c r="A255" s="5">
        <v>252</v>
      </c>
      <c r="B255" s="5" t="s">
        <v>221</v>
      </c>
      <c r="C255" s="5">
        <v>0</v>
      </c>
      <c r="D255" s="5">
        <v>0</v>
      </c>
      <c r="E255" s="5" t="s">
        <v>212</v>
      </c>
      <c r="F255" s="5" t="s">
        <v>215</v>
      </c>
    </row>
    <row r="256" spans="1:6" x14ac:dyDescent="0.25">
      <c r="A256" s="5">
        <v>253</v>
      </c>
      <c r="B256" s="5" t="s">
        <v>221</v>
      </c>
      <c r="C256" s="5">
        <v>0</v>
      </c>
      <c r="D256" s="5">
        <v>0</v>
      </c>
      <c r="E256" s="5" t="s">
        <v>212</v>
      </c>
      <c r="F256" s="5" t="s">
        <v>215</v>
      </c>
    </row>
    <row r="257" spans="1:6" x14ac:dyDescent="0.25">
      <c r="A257" s="5">
        <v>254</v>
      </c>
      <c r="B257" s="5" t="s">
        <v>221</v>
      </c>
      <c r="C257" s="5">
        <v>0</v>
      </c>
      <c r="D257" s="5">
        <v>0</v>
      </c>
      <c r="E257" s="5" t="s">
        <v>212</v>
      </c>
      <c r="F257" s="5" t="s">
        <v>215</v>
      </c>
    </row>
    <row r="258" spans="1:6" x14ac:dyDescent="0.25">
      <c r="A258" s="5">
        <v>255</v>
      </c>
      <c r="B258" s="5" t="s">
        <v>221</v>
      </c>
      <c r="C258" s="5">
        <v>0</v>
      </c>
      <c r="D258" s="5">
        <v>0</v>
      </c>
      <c r="E258" s="5" t="s">
        <v>212</v>
      </c>
      <c r="F258" s="5" t="s">
        <v>215</v>
      </c>
    </row>
    <row r="259" spans="1:6" x14ac:dyDescent="0.25">
      <c r="A259" s="5">
        <v>256</v>
      </c>
      <c r="B259" s="5" t="s">
        <v>221</v>
      </c>
      <c r="C259" s="5">
        <v>0</v>
      </c>
      <c r="D259" s="5">
        <v>0</v>
      </c>
      <c r="E259" s="5" t="s">
        <v>212</v>
      </c>
      <c r="F259" s="5" t="s">
        <v>215</v>
      </c>
    </row>
    <row r="260" spans="1:6" x14ac:dyDescent="0.25">
      <c r="A260" s="5">
        <v>257</v>
      </c>
      <c r="B260" s="5" t="s">
        <v>221</v>
      </c>
      <c r="C260" s="5">
        <v>0</v>
      </c>
      <c r="D260" s="5">
        <v>0</v>
      </c>
      <c r="E260" s="5" t="s">
        <v>212</v>
      </c>
      <c r="F260" s="5" t="s">
        <v>215</v>
      </c>
    </row>
    <row r="261" spans="1:6" x14ac:dyDescent="0.25">
      <c r="A261" s="5">
        <v>258</v>
      </c>
      <c r="B261" s="5" t="s">
        <v>221</v>
      </c>
      <c r="C261" s="5">
        <v>0</v>
      </c>
      <c r="D261" s="5">
        <v>0</v>
      </c>
      <c r="E261" s="5" t="s">
        <v>212</v>
      </c>
      <c r="F261" s="5" t="s">
        <v>215</v>
      </c>
    </row>
    <row r="262" spans="1:6" x14ac:dyDescent="0.25">
      <c r="A262" s="5">
        <v>259</v>
      </c>
      <c r="B262" s="5" t="s">
        <v>221</v>
      </c>
      <c r="C262" s="5">
        <v>0</v>
      </c>
      <c r="D262" s="5">
        <v>0</v>
      </c>
      <c r="E262" s="5" t="s">
        <v>212</v>
      </c>
      <c r="F262" s="5" t="s">
        <v>215</v>
      </c>
    </row>
    <row r="263" spans="1:6" x14ac:dyDescent="0.25">
      <c r="A263" s="5">
        <v>260</v>
      </c>
      <c r="B263" s="5" t="s">
        <v>221</v>
      </c>
      <c r="C263" s="5">
        <v>0</v>
      </c>
      <c r="D263" s="5">
        <v>0</v>
      </c>
      <c r="E263" s="5" t="s">
        <v>212</v>
      </c>
      <c r="F263" s="5" t="s">
        <v>215</v>
      </c>
    </row>
    <row r="264" spans="1:6" x14ac:dyDescent="0.25">
      <c r="A264" s="5">
        <v>261</v>
      </c>
      <c r="B264" s="5" t="s">
        <v>221</v>
      </c>
      <c r="C264" s="5">
        <v>0</v>
      </c>
      <c r="D264" s="5">
        <v>0</v>
      </c>
      <c r="E264" s="5" t="s">
        <v>212</v>
      </c>
      <c r="F264" s="5" t="s">
        <v>215</v>
      </c>
    </row>
    <row r="265" spans="1:6" x14ac:dyDescent="0.25">
      <c r="A265" s="5">
        <v>262</v>
      </c>
      <c r="B265" s="5" t="s">
        <v>221</v>
      </c>
      <c r="C265" s="5">
        <v>3880.4</v>
      </c>
      <c r="D265" s="5">
        <v>0</v>
      </c>
      <c r="E265" s="5" t="s">
        <v>212</v>
      </c>
      <c r="F265" s="5" t="s">
        <v>215</v>
      </c>
    </row>
    <row r="266" spans="1:6" x14ac:dyDescent="0.25">
      <c r="A266" s="5">
        <v>263</v>
      </c>
      <c r="B266" s="5" t="s">
        <v>221</v>
      </c>
      <c r="C266" s="5">
        <v>0</v>
      </c>
      <c r="D266" s="5">
        <v>0</v>
      </c>
      <c r="E266" s="5" t="s">
        <v>212</v>
      </c>
      <c r="F266" s="5" t="s">
        <v>215</v>
      </c>
    </row>
    <row r="267" spans="1:6" x14ac:dyDescent="0.25">
      <c r="A267" s="5">
        <v>264</v>
      </c>
      <c r="B267" s="5" t="s">
        <v>221</v>
      </c>
      <c r="C267" s="5">
        <v>0</v>
      </c>
      <c r="D267" s="5">
        <v>0</v>
      </c>
      <c r="E267" s="5" t="s">
        <v>212</v>
      </c>
      <c r="F267" s="5" t="s">
        <v>215</v>
      </c>
    </row>
    <row r="268" spans="1:6" x14ac:dyDescent="0.25">
      <c r="A268" s="5">
        <v>265</v>
      </c>
      <c r="B268" s="5" t="s">
        <v>221</v>
      </c>
      <c r="C268" s="5">
        <v>0</v>
      </c>
      <c r="D268" s="5">
        <v>0</v>
      </c>
      <c r="E268" s="5" t="s">
        <v>212</v>
      </c>
      <c r="F268" s="5" t="s">
        <v>215</v>
      </c>
    </row>
    <row r="269" spans="1:6" x14ac:dyDescent="0.25">
      <c r="A269" s="5">
        <v>266</v>
      </c>
      <c r="B269" s="5" t="s">
        <v>221</v>
      </c>
      <c r="C269" s="5">
        <v>0</v>
      </c>
      <c r="D269" s="5">
        <v>0</v>
      </c>
      <c r="E269" s="5" t="s">
        <v>212</v>
      </c>
      <c r="F269" s="5" t="s">
        <v>215</v>
      </c>
    </row>
    <row r="270" spans="1:6" x14ac:dyDescent="0.25">
      <c r="A270" s="5">
        <v>267</v>
      </c>
      <c r="B270" s="5" t="s">
        <v>221</v>
      </c>
      <c r="C270" s="5">
        <v>0</v>
      </c>
      <c r="D270" s="5">
        <v>0</v>
      </c>
      <c r="E270" s="5" t="s">
        <v>212</v>
      </c>
      <c r="F270" s="5" t="s">
        <v>215</v>
      </c>
    </row>
    <row r="271" spans="1:6" x14ac:dyDescent="0.25">
      <c r="A271" s="5">
        <v>268</v>
      </c>
      <c r="B271" s="5" t="s">
        <v>221</v>
      </c>
      <c r="C271" s="5">
        <v>0</v>
      </c>
      <c r="D271" s="5">
        <v>0</v>
      </c>
      <c r="E271" s="5" t="s">
        <v>212</v>
      </c>
      <c r="F271" s="5" t="s">
        <v>215</v>
      </c>
    </row>
    <row r="272" spans="1:6" x14ac:dyDescent="0.25">
      <c r="A272" s="5">
        <v>269</v>
      </c>
      <c r="B272" s="5" t="s">
        <v>221</v>
      </c>
      <c r="C272" s="5">
        <v>4461.6000000000004</v>
      </c>
      <c r="D272" s="5">
        <v>0</v>
      </c>
      <c r="E272" s="5" t="s">
        <v>212</v>
      </c>
      <c r="F272" s="5" t="s">
        <v>215</v>
      </c>
    </row>
    <row r="273" spans="1:6" x14ac:dyDescent="0.25">
      <c r="A273" s="5">
        <v>270</v>
      </c>
      <c r="B273" s="5" t="s">
        <v>221</v>
      </c>
      <c r="C273" s="5">
        <v>4461.6000000000004</v>
      </c>
      <c r="D273" s="5">
        <v>0</v>
      </c>
      <c r="E273" s="5" t="s">
        <v>212</v>
      </c>
      <c r="F273" s="5" t="s">
        <v>215</v>
      </c>
    </row>
    <row r="274" spans="1:6" x14ac:dyDescent="0.25">
      <c r="A274" s="5">
        <v>271</v>
      </c>
      <c r="B274" s="5" t="s">
        <v>221</v>
      </c>
      <c r="C274" s="5">
        <v>0</v>
      </c>
      <c r="D274" s="5">
        <v>0</v>
      </c>
      <c r="E274" s="5" t="s">
        <v>212</v>
      </c>
      <c r="F274" s="5" t="s">
        <v>215</v>
      </c>
    </row>
    <row r="275" spans="1:6" x14ac:dyDescent="0.25">
      <c r="A275" s="5">
        <v>272</v>
      </c>
      <c r="B275" s="5" t="s">
        <v>221</v>
      </c>
      <c r="C275" s="5">
        <v>0</v>
      </c>
      <c r="D275" s="5">
        <v>0</v>
      </c>
      <c r="E275" s="5" t="s">
        <v>212</v>
      </c>
      <c r="F275" s="5" t="s">
        <v>215</v>
      </c>
    </row>
    <row r="276" spans="1:6" x14ac:dyDescent="0.25">
      <c r="A276" s="5">
        <v>273</v>
      </c>
      <c r="B276" s="5" t="s">
        <v>221</v>
      </c>
      <c r="C276" s="5">
        <v>0</v>
      </c>
      <c r="D276" s="5">
        <v>0</v>
      </c>
      <c r="E276" s="5" t="s">
        <v>212</v>
      </c>
      <c r="F276" s="5" t="s">
        <v>215</v>
      </c>
    </row>
    <row r="277" spans="1:6" x14ac:dyDescent="0.25">
      <c r="A277" s="5">
        <v>274</v>
      </c>
      <c r="B277" s="5" t="s">
        <v>221</v>
      </c>
      <c r="C277" s="5">
        <v>0</v>
      </c>
      <c r="D277" s="5">
        <v>0</v>
      </c>
      <c r="E277" s="5" t="s">
        <v>212</v>
      </c>
      <c r="F277" s="5" t="s">
        <v>215</v>
      </c>
    </row>
    <row r="278" spans="1:6" x14ac:dyDescent="0.25">
      <c r="A278" s="5">
        <v>275</v>
      </c>
      <c r="B278" s="5" t="s">
        <v>221</v>
      </c>
      <c r="C278" s="5">
        <v>0</v>
      </c>
      <c r="D278" s="5">
        <v>0</v>
      </c>
      <c r="E278" s="5" t="s">
        <v>212</v>
      </c>
      <c r="F278" s="5" t="s">
        <v>215</v>
      </c>
    </row>
    <row r="279" spans="1:6" x14ac:dyDescent="0.25">
      <c r="A279" s="5">
        <v>276</v>
      </c>
      <c r="B279" s="5" t="s">
        <v>221</v>
      </c>
      <c r="C279" s="5">
        <v>0</v>
      </c>
      <c r="D279" s="5">
        <v>0</v>
      </c>
      <c r="E279" s="5" t="s">
        <v>212</v>
      </c>
      <c r="F279" s="5" t="s">
        <v>215</v>
      </c>
    </row>
    <row r="280" spans="1:6" x14ac:dyDescent="0.25">
      <c r="A280" s="5">
        <v>277</v>
      </c>
      <c r="B280" s="5" t="s">
        <v>221</v>
      </c>
      <c r="C280" s="5">
        <v>0</v>
      </c>
      <c r="D280" s="5">
        <v>0</v>
      </c>
      <c r="E280" s="5" t="s">
        <v>212</v>
      </c>
      <c r="F280" s="5" t="s">
        <v>215</v>
      </c>
    </row>
    <row r="281" spans="1:6" x14ac:dyDescent="0.25">
      <c r="A281" s="5">
        <v>278</v>
      </c>
      <c r="B281" s="5" t="s">
        <v>221</v>
      </c>
      <c r="C281" s="5">
        <v>4461.6000000000004</v>
      </c>
      <c r="D281" s="5">
        <v>0</v>
      </c>
      <c r="E281" s="5" t="s">
        <v>212</v>
      </c>
      <c r="F281" s="5" t="s">
        <v>215</v>
      </c>
    </row>
    <row r="282" spans="1:6" x14ac:dyDescent="0.25">
      <c r="A282" s="5">
        <v>279</v>
      </c>
      <c r="B282" s="5" t="s">
        <v>221</v>
      </c>
      <c r="C282" s="5">
        <v>0</v>
      </c>
      <c r="D282" s="5">
        <v>0</v>
      </c>
      <c r="E282" s="5" t="s">
        <v>212</v>
      </c>
      <c r="F282" s="5" t="s">
        <v>215</v>
      </c>
    </row>
    <row r="283" spans="1:6" x14ac:dyDescent="0.25">
      <c r="A283" s="5">
        <v>280</v>
      </c>
      <c r="B283" s="5" t="s">
        <v>221</v>
      </c>
      <c r="C283" s="5">
        <v>4461.6000000000004</v>
      </c>
      <c r="D283" s="5">
        <v>0</v>
      </c>
      <c r="E283" s="5" t="s">
        <v>212</v>
      </c>
      <c r="F283" s="5" t="s">
        <v>215</v>
      </c>
    </row>
    <row r="284" spans="1:6" x14ac:dyDescent="0.25">
      <c r="A284" s="5">
        <v>281</v>
      </c>
      <c r="B284" s="5" t="s">
        <v>221</v>
      </c>
      <c r="C284" s="5">
        <v>0</v>
      </c>
      <c r="D284" s="5">
        <v>0</v>
      </c>
      <c r="E284" s="5" t="s">
        <v>212</v>
      </c>
      <c r="F284" s="5" t="s">
        <v>215</v>
      </c>
    </row>
    <row r="285" spans="1:6" x14ac:dyDescent="0.25">
      <c r="A285" s="5">
        <v>282</v>
      </c>
      <c r="B285" s="5" t="s">
        <v>221</v>
      </c>
      <c r="C285" s="5">
        <v>0</v>
      </c>
      <c r="D285" s="5">
        <v>0</v>
      </c>
      <c r="E285" s="5" t="s">
        <v>212</v>
      </c>
      <c r="F285" s="5" t="s">
        <v>215</v>
      </c>
    </row>
    <row r="286" spans="1:6" x14ac:dyDescent="0.25">
      <c r="A286" s="5">
        <v>283</v>
      </c>
      <c r="B286" s="5" t="s">
        <v>221</v>
      </c>
      <c r="C286" s="5">
        <v>3880.4</v>
      </c>
      <c r="D286" s="5">
        <v>0</v>
      </c>
      <c r="E286" s="5" t="s">
        <v>212</v>
      </c>
      <c r="F286" s="5" t="s">
        <v>215</v>
      </c>
    </row>
    <row r="287" spans="1:6" x14ac:dyDescent="0.25">
      <c r="A287" s="5">
        <v>284</v>
      </c>
      <c r="B287" s="5" t="s">
        <v>221</v>
      </c>
      <c r="C287" s="5">
        <v>0</v>
      </c>
      <c r="D287" s="5">
        <v>0</v>
      </c>
      <c r="E287" s="5" t="s">
        <v>212</v>
      </c>
      <c r="F287" s="5" t="s">
        <v>215</v>
      </c>
    </row>
    <row r="288" spans="1:6" x14ac:dyDescent="0.25">
      <c r="A288" s="5">
        <v>285</v>
      </c>
      <c r="B288" s="5" t="s">
        <v>221</v>
      </c>
      <c r="C288" s="5">
        <v>0</v>
      </c>
      <c r="D288" s="5">
        <v>0</v>
      </c>
      <c r="E288" s="5" t="s">
        <v>212</v>
      </c>
      <c r="F288" s="5" t="s">
        <v>215</v>
      </c>
    </row>
    <row r="289" spans="1:6" x14ac:dyDescent="0.25">
      <c r="A289" s="5">
        <v>286</v>
      </c>
      <c r="B289" s="5" t="s">
        <v>221</v>
      </c>
      <c r="C289" s="5">
        <v>0</v>
      </c>
      <c r="D289" s="5">
        <v>0</v>
      </c>
      <c r="E289" s="5" t="s">
        <v>212</v>
      </c>
      <c r="F289" s="5" t="s">
        <v>215</v>
      </c>
    </row>
    <row r="290" spans="1:6" x14ac:dyDescent="0.25">
      <c r="A290" s="5">
        <v>287</v>
      </c>
      <c r="B290" s="5" t="s">
        <v>221</v>
      </c>
      <c r="C290" s="5">
        <v>0</v>
      </c>
      <c r="D290" s="5">
        <v>0</v>
      </c>
      <c r="E290" s="5" t="s">
        <v>212</v>
      </c>
      <c r="F290" s="5" t="s">
        <v>215</v>
      </c>
    </row>
    <row r="291" spans="1:6" x14ac:dyDescent="0.25">
      <c r="A291" s="5">
        <v>288</v>
      </c>
      <c r="B291" s="5" t="s">
        <v>221</v>
      </c>
      <c r="C291" s="5">
        <v>4461.6000000000004</v>
      </c>
      <c r="D291" s="5">
        <v>0</v>
      </c>
      <c r="E291" s="5" t="s">
        <v>212</v>
      </c>
      <c r="F291" s="5" t="s">
        <v>215</v>
      </c>
    </row>
    <row r="292" spans="1:6" x14ac:dyDescent="0.25">
      <c r="A292" s="5">
        <v>289</v>
      </c>
      <c r="B292" s="5" t="s">
        <v>221</v>
      </c>
      <c r="C292" s="5">
        <v>0</v>
      </c>
      <c r="D292" s="5">
        <v>0</v>
      </c>
      <c r="E292" s="5" t="s">
        <v>212</v>
      </c>
      <c r="F292" s="5" t="s">
        <v>215</v>
      </c>
    </row>
    <row r="293" spans="1:6" x14ac:dyDescent="0.25">
      <c r="A293" s="5">
        <v>290</v>
      </c>
      <c r="B293" s="5" t="s">
        <v>221</v>
      </c>
      <c r="C293" s="5">
        <v>0</v>
      </c>
      <c r="D293" s="5">
        <v>0</v>
      </c>
      <c r="E293" s="5" t="s">
        <v>212</v>
      </c>
      <c r="F293" s="5" t="s">
        <v>215</v>
      </c>
    </row>
    <row r="294" spans="1:6" x14ac:dyDescent="0.25">
      <c r="A294" s="5">
        <v>291</v>
      </c>
      <c r="B294" s="5" t="s">
        <v>221</v>
      </c>
      <c r="C294" s="5">
        <v>0</v>
      </c>
      <c r="D294" s="5">
        <v>0</v>
      </c>
      <c r="E294" s="5" t="s">
        <v>212</v>
      </c>
      <c r="F294" s="5" t="s">
        <v>215</v>
      </c>
    </row>
    <row r="295" spans="1:6" x14ac:dyDescent="0.25">
      <c r="A295" s="5">
        <v>292</v>
      </c>
      <c r="B295" s="5" t="s">
        <v>221</v>
      </c>
      <c r="C295" s="5">
        <v>0</v>
      </c>
      <c r="D295" s="5">
        <v>0</v>
      </c>
      <c r="E295" s="5" t="s">
        <v>212</v>
      </c>
      <c r="F295" s="5" t="s">
        <v>215</v>
      </c>
    </row>
    <row r="296" spans="1:6" x14ac:dyDescent="0.25">
      <c r="A296" s="5">
        <v>293</v>
      </c>
      <c r="B296" s="5" t="s">
        <v>221</v>
      </c>
      <c r="C296" s="5">
        <v>0</v>
      </c>
      <c r="D296" s="5">
        <v>0</v>
      </c>
      <c r="E296" s="5" t="s">
        <v>212</v>
      </c>
      <c r="F296" s="5" t="s">
        <v>215</v>
      </c>
    </row>
    <row r="297" spans="1:6" x14ac:dyDescent="0.25">
      <c r="A297" s="5">
        <v>294</v>
      </c>
      <c r="B297" s="5" t="s">
        <v>221</v>
      </c>
      <c r="C297" s="5">
        <v>0</v>
      </c>
      <c r="D297" s="5">
        <v>0</v>
      </c>
      <c r="E297" s="5" t="s">
        <v>212</v>
      </c>
      <c r="F297" s="5" t="s">
        <v>215</v>
      </c>
    </row>
    <row r="298" spans="1:6" x14ac:dyDescent="0.25">
      <c r="A298" s="5">
        <v>295</v>
      </c>
      <c r="B298" s="5" t="s">
        <v>221</v>
      </c>
      <c r="C298" s="5">
        <v>0</v>
      </c>
      <c r="D298" s="5">
        <v>0</v>
      </c>
      <c r="E298" s="5" t="s">
        <v>212</v>
      </c>
      <c r="F298" s="5" t="s">
        <v>215</v>
      </c>
    </row>
    <row r="299" spans="1:6" x14ac:dyDescent="0.25">
      <c r="A299" s="5">
        <v>296</v>
      </c>
      <c r="B299" s="5" t="s">
        <v>221</v>
      </c>
      <c r="C299" s="5">
        <v>0</v>
      </c>
      <c r="D299" s="5">
        <v>0</v>
      </c>
      <c r="E299" s="5" t="s">
        <v>212</v>
      </c>
      <c r="F299" s="5" t="s">
        <v>215</v>
      </c>
    </row>
    <row r="300" spans="1:6" x14ac:dyDescent="0.25">
      <c r="A300" s="5">
        <v>297</v>
      </c>
      <c r="B300" s="5" t="s">
        <v>221</v>
      </c>
      <c r="C300" s="5">
        <v>0</v>
      </c>
      <c r="D300" s="5">
        <v>0</v>
      </c>
      <c r="E300" s="5" t="s">
        <v>212</v>
      </c>
      <c r="F300" s="5" t="s">
        <v>215</v>
      </c>
    </row>
    <row r="301" spans="1:6" x14ac:dyDescent="0.25">
      <c r="A301" s="5">
        <v>298</v>
      </c>
      <c r="B301" s="5" t="s">
        <v>221</v>
      </c>
      <c r="C301" s="5">
        <v>0</v>
      </c>
      <c r="D301" s="5">
        <v>0</v>
      </c>
      <c r="E301" s="5" t="s">
        <v>212</v>
      </c>
      <c r="F301" s="5" t="s">
        <v>215</v>
      </c>
    </row>
    <row r="302" spans="1:6" x14ac:dyDescent="0.25">
      <c r="A302" s="5">
        <v>299</v>
      </c>
      <c r="B302" s="5" t="s">
        <v>221</v>
      </c>
      <c r="C302" s="5">
        <v>0</v>
      </c>
      <c r="D302" s="5">
        <v>0</v>
      </c>
      <c r="E302" s="5" t="s">
        <v>212</v>
      </c>
      <c r="F302" s="5" t="s">
        <v>215</v>
      </c>
    </row>
    <row r="303" spans="1:6" x14ac:dyDescent="0.25">
      <c r="A303" s="5">
        <v>300</v>
      </c>
      <c r="B303" s="5" t="s">
        <v>948</v>
      </c>
      <c r="C303" s="5">
        <v>0</v>
      </c>
      <c r="D303" s="5">
        <v>0</v>
      </c>
      <c r="E303" s="5" t="s">
        <v>212</v>
      </c>
      <c r="F303" s="5" t="s">
        <v>215</v>
      </c>
    </row>
    <row r="304" spans="1:6" x14ac:dyDescent="0.25">
      <c r="A304" s="5">
        <v>301</v>
      </c>
      <c r="B304" s="5" t="s">
        <v>948</v>
      </c>
      <c r="C304" s="5">
        <v>0</v>
      </c>
      <c r="D304" s="5">
        <v>0</v>
      </c>
      <c r="E304" s="5" t="s">
        <v>212</v>
      </c>
      <c r="F304" s="5" t="s">
        <v>215</v>
      </c>
    </row>
    <row r="305" spans="1:6" x14ac:dyDescent="0.25">
      <c r="A305" s="5">
        <v>302</v>
      </c>
      <c r="B305" s="5" t="s">
        <v>948</v>
      </c>
      <c r="C305" s="5">
        <v>0</v>
      </c>
      <c r="D305" s="5">
        <v>0</v>
      </c>
      <c r="E305" s="5" t="s">
        <v>212</v>
      </c>
      <c r="F305" s="5" t="s">
        <v>215</v>
      </c>
    </row>
    <row r="306" spans="1:6" x14ac:dyDescent="0.25">
      <c r="A306" s="5">
        <v>303</v>
      </c>
      <c r="B306" s="5" t="s">
        <v>948</v>
      </c>
      <c r="C306" s="5">
        <v>0</v>
      </c>
      <c r="D306" s="5">
        <v>0</v>
      </c>
      <c r="E306" s="5" t="s">
        <v>212</v>
      </c>
      <c r="F306" s="5" t="s">
        <v>215</v>
      </c>
    </row>
    <row r="307" spans="1:6" x14ac:dyDescent="0.25">
      <c r="A307" s="5">
        <v>304</v>
      </c>
      <c r="B307" s="5" t="s">
        <v>948</v>
      </c>
      <c r="C307" s="5">
        <v>0</v>
      </c>
      <c r="D307" s="5">
        <v>0</v>
      </c>
      <c r="E307" s="5" t="s">
        <v>212</v>
      </c>
      <c r="F307" s="5" t="s">
        <v>215</v>
      </c>
    </row>
    <row r="308" spans="1:6" x14ac:dyDescent="0.25">
      <c r="A308" s="5">
        <v>305</v>
      </c>
      <c r="B308" s="5" t="s">
        <v>948</v>
      </c>
      <c r="C308" s="5">
        <v>0</v>
      </c>
      <c r="D308" s="5">
        <v>0</v>
      </c>
      <c r="E308" s="5" t="s">
        <v>212</v>
      </c>
      <c r="F308" s="5" t="s">
        <v>215</v>
      </c>
    </row>
    <row r="309" spans="1:6" x14ac:dyDescent="0.25">
      <c r="A309" s="5">
        <v>306</v>
      </c>
      <c r="B309" s="5" t="s">
        <v>948</v>
      </c>
      <c r="C309" s="5">
        <v>0</v>
      </c>
      <c r="D309" s="5">
        <v>0</v>
      </c>
      <c r="E309" s="5" t="s">
        <v>212</v>
      </c>
      <c r="F309" s="5" t="s">
        <v>215</v>
      </c>
    </row>
    <row r="310" spans="1:6" x14ac:dyDescent="0.25">
      <c r="A310" s="5">
        <v>307</v>
      </c>
      <c r="B310" s="5" t="s">
        <v>948</v>
      </c>
      <c r="C310" s="5">
        <v>0</v>
      </c>
      <c r="D310" s="5">
        <v>0</v>
      </c>
      <c r="E310" s="5" t="s">
        <v>212</v>
      </c>
      <c r="F310" s="5" t="s">
        <v>215</v>
      </c>
    </row>
    <row r="311" spans="1:6" x14ac:dyDescent="0.25">
      <c r="A311" s="5">
        <v>308</v>
      </c>
      <c r="B311" s="5" t="s">
        <v>948</v>
      </c>
      <c r="C311" s="5">
        <v>0</v>
      </c>
      <c r="D311" s="5">
        <v>0</v>
      </c>
      <c r="E311" s="5" t="s">
        <v>212</v>
      </c>
      <c r="F311" s="5" t="s">
        <v>215</v>
      </c>
    </row>
    <row r="312" spans="1:6" x14ac:dyDescent="0.25">
      <c r="A312" s="5">
        <v>309</v>
      </c>
      <c r="B312" s="5" t="s">
        <v>948</v>
      </c>
      <c r="C312" s="5">
        <v>0</v>
      </c>
      <c r="D312" s="5">
        <v>0</v>
      </c>
      <c r="E312" s="5" t="s">
        <v>212</v>
      </c>
      <c r="F312" s="5" t="s">
        <v>215</v>
      </c>
    </row>
    <row r="313" spans="1:6" x14ac:dyDescent="0.25">
      <c r="A313" s="5">
        <v>310</v>
      </c>
      <c r="B313" s="5" t="s">
        <v>948</v>
      </c>
      <c r="C313" s="5">
        <v>0</v>
      </c>
      <c r="D313" s="5">
        <v>0</v>
      </c>
      <c r="E313" s="5" t="s">
        <v>212</v>
      </c>
      <c r="F313" s="5" t="s">
        <v>215</v>
      </c>
    </row>
    <row r="314" spans="1:6" x14ac:dyDescent="0.25">
      <c r="A314" s="5">
        <v>311</v>
      </c>
      <c r="B314" s="5" t="s">
        <v>948</v>
      </c>
      <c r="C314" s="5">
        <v>0</v>
      </c>
      <c r="D314" s="5">
        <v>0</v>
      </c>
      <c r="E314" s="5" t="s">
        <v>212</v>
      </c>
      <c r="F314" s="5" t="s">
        <v>215</v>
      </c>
    </row>
    <row r="315" spans="1:6" x14ac:dyDescent="0.25">
      <c r="A315" s="5">
        <v>312</v>
      </c>
      <c r="B315" s="5" t="s">
        <v>948</v>
      </c>
      <c r="C315" s="5">
        <v>0</v>
      </c>
      <c r="D315" s="5">
        <v>0</v>
      </c>
      <c r="E315" s="5" t="s">
        <v>212</v>
      </c>
      <c r="F315" s="5" t="s">
        <v>215</v>
      </c>
    </row>
    <row r="316" spans="1:6" x14ac:dyDescent="0.25">
      <c r="A316" s="5">
        <v>313</v>
      </c>
      <c r="B316" s="5" t="s">
        <v>948</v>
      </c>
      <c r="C316" s="5">
        <v>0</v>
      </c>
      <c r="D316" s="5">
        <v>0</v>
      </c>
      <c r="E316" s="5" t="s">
        <v>212</v>
      </c>
      <c r="F316" s="5" t="s">
        <v>215</v>
      </c>
    </row>
    <row r="317" spans="1:6" x14ac:dyDescent="0.25">
      <c r="A317" s="5">
        <v>314</v>
      </c>
      <c r="B317" s="5" t="s">
        <v>948</v>
      </c>
      <c r="C317" s="5">
        <v>0</v>
      </c>
      <c r="D317" s="5">
        <v>0</v>
      </c>
      <c r="E317" s="5" t="s">
        <v>212</v>
      </c>
      <c r="F317" s="5" t="s">
        <v>215</v>
      </c>
    </row>
    <row r="318" spans="1:6" x14ac:dyDescent="0.25">
      <c r="A318" s="5">
        <v>315</v>
      </c>
      <c r="B318" s="5" t="s">
        <v>948</v>
      </c>
      <c r="C318" s="5">
        <v>0</v>
      </c>
      <c r="D318" s="5">
        <v>0</v>
      </c>
      <c r="E318" s="5" t="s">
        <v>212</v>
      </c>
      <c r="F318" s="5" t="s">
        <v>215</v>
      </c>
    </row>
    <row r="319" spans="1:6" x14ac:dyDescent="0.25">
      <c r="A319" s="5">
        <v>316</v>
      </c>
      <c r="B319" s="5" t="s">
        <v>948</v>
      </c>
      <c r="C319" s="5">
        <v>0</v>
      </c>
      <c r="D319" s="5">
        <v>0</v>
      </c>
      <c r="E319" s="5" t="s">
        <v>212</v>
      </c>
      <c r="F319" s="5" t="s">
        <v>215</v>
      </c>
    </row>
    <row r="320" spans="1:6" x14ac:dyDescent="0.25">
      <c r="A320" s="5">
        <v>317</v>
      </c>
      <c r="B320" s="5" t="s">
        <v>948</v>
      </c>
      <c r="C320" s="5">
        <v>0</v>
      </c>
      <c r="D320" s="5">
        <v>0</v>
      </c>
      <c r="E320" s="5" t="s">
        <v>212</v>
      </c>
      <c r="F320" s="5" t="s">
        <v>215</v>
      </c>
    </row>
    <row r="321" spans="1:6" x14ac:dyDescent="0.25">
      <c r="A321" s="5">
        <v>318</v>
      </c>
      <c r="B321" s="5" t="s">
        <v>948</v>
      </c>
      <c r="C321" s="5">
        <v>0</v>
      </c>
      <c r="D321" s="5">
        <v>0</v>
      </c>
      <c r="E321" s="5" t="s">
        <v>212</v>
      </c>
      <c r="F321" s="5" t="s">
        <v>215</v>
      </c>
    </row>
    <row r="322" spans="1:6" x14ac:dyDescent="0.25">
      <c r="A322" s="5">
        <v>319</v>
      </c>
      <c r="B322" s="5" t="s">
        <v>948</v>
      </c>
      <c r="C322" s="5">
        <v>0</v>
      </c>
      <c r="D322" s="5">
        <v>0</v>
      </c>
      <c r="E322" s="5" t="s">
        <v>212</v>
      </c>
      <c r="F322" s="5" t="s">
        <v>215</v>
      </c>
    </row>
    <row r="323" spans="1:6" x14ac:dyDescent="0.25">
      <c r="A323" s="5">
        <v>320</v>
      </c>
      <c r="B323" s="5" t="s">
        <v>948</v>
      </c>
      <c r="C323" s="5">
        <v>0</v>
      </c>
      <c r="D323" s="5">
        <v>0</v>
      </c>
      <c r="E323" s="5" t="s">
        <v>212</v>
      </c>
      <c r="F323" s="5" t="s">
        <v>215</v>
      </c>
    </row>
    <row r="324" spans="1:6" x14ac:dyDescent="0.25">
      <c r="A324" s="5">
        <v>321</v>
      </c>
      <c r="B324" s="5" t="s">
        <v>948</v>
      </c>
      <c r="C324" s="5">
        <v>0</v>
      </c>
      <c r="D324" s="5">
        <v>0</v>
      </c>
      <c r="E324" s="5" t="s">
        <v>212</v>
      </c>
      <c r="F324" s="5" t="s">
        <v>215</v>
      </c>
    </row>
    <row r="325" spans="1:6" x14ac:dyDescent="0.25">
      <c r="A325" s="5">
        <v>322</v>
      </c>
      <c r="B325" s="5" t="s">
        <v>948</v>
      </c>
      <c r="C325" s="5">
        <v>0</v>
      </c>
      <c r="D325" s="5">
        <v>0</v>
      </c>
      <c r="E325" s="5" t="s">
        <v>212</v>
      </c>
      <c r="F325" s="5" t="s">
        <v>215</v>
      </c>
    </row>
    <row r="326" spans="1:6" x14ac:dyDescent="0.25">
      <c r="A326" s="5">
        <v>323</v>
      </c>
      <c r="B326" s="5" t="s">
        <v>948</v>
      </c>
      <c r="C326" s="5">
        <v>0</v>
      </c>
      <c r="D326" s="5">
        <v>0</v>
      </c>
      <c r="E326" s="5" t="s">
        <v>212</v>
      </c>
      <c r="F326" s="5" t="s">
        <v>215</v>
      </c>
    </row>
    <row r="327" spans="1:6" x14ac:dyDescent="0.25">
      <c r="A327" s="5">
        <v>324</v>
      </c>
      <c r="B327" s="5" t="s">
        <v>948</v>
      </c>
      <c r="C327" s="5">
        <v>0</v>
      </c>
      <c r="D327" s="5">
        <v>0</v>
      </c>
      <c r="E327" s="5" t="s">
        <v>212</v>
      </c>
      <c r="F327" s="5" t="s">
        <v>215</v>
      </c>
    </row>
    <row r="328" spans="1:6" x14ac:dyDescent="0.25">
      <c r="A328" s="5">
        <v>325</v>
      </c>
      <c r="B328" s="5" t="s">
        <v>948</v>
      </c>
      <c r="C328" s="5">
        <v>0</v>
      </c>
      <c r="D328" s="5">
        <v>0</v>
      </c>
      <c r="E328" s="5" t="s">
        <v>212</v>
      </c>
      <c r="F328" s="5" t="s">
        <v>215</v>
      </c>
    </row>
    <row r="329" spans="1:6" x14ac:dyDescent="0.25">
      <c r="A329" s="5">
        <v>326</v>
      </c>
      <c r="B329" s="5" t="s">
        <v>948</v>
      </c>
      <c r="C329" s="5">
        <v>0</v>
      </c>
      <c r="D329" s="5">
        <v>0</v>
      </c>
      <c r="E329" s="5" t="s">
        <v>212</v>
      </c>
      <c r="F329" s="5" t="s">
        <v>215</v>
      </c>
    </row>
    <row r="330" spans="1:6" x14ac:dyDescent="0.25">
      <c r="A330" s="5">
        <v>327</v>
      </c>
      <c r="B330" s="5" t="s">
        <v>948</v>
      </c>
      <c r="C330" s="5">
        <v>0</v>
      </c>
      <c r="D330" s="5">
        <v>0</v>
      </c>
      <c r="E330" s="5" t="s">
        <v>212</v>
      </c>
      <c r="F330" s="5" t="s">
        <v>215</v>
      </c>
    </row>
    <row r="331" spans="1:6" x14ac:dyDescent="0.25">
      <c r="A331" s="5">
        <v>328</v>
      </c>
      <c r="B331" s="5" t="s">
        <v>948</v>
      </c>
      <c r="C331" s="5">
        <v>0</v>
      </c>
      <c r="D331" s="5">
        <v>0</v>
      </c>
      <c r="E331" s="5" t="s">
        <v>212</v>
      </c>
      <c r="F331" s="5" t="s">
        <v>215</v>
      </c>
    </row>
    <row r="332" spans="1:6" x14ac:dyDescent="0.25">
      <c r="A332" s="5">
        <v>329</v>
      </c>
      <c r="B332" s="5" t="s">
        <v>948</v>
      </c>
      <c r="C332" s="5">
        <v>0</v>
      </c>
      <c r="D332" s="5">
        <v>0</v>
      </c>
      <c r="E332" s="5" t="s">
        <v>212</v>
      </c>
      <c r="F332" s="5" t="s">
        <v>215</v>
      </c>
    </row>
    <row r="333" spans="1:6" x14ac:dyDescent="0.25">
      <c r="A333" s="5">
        <v>330</v>
      </c>
      <c r="B333" s="5" t="s">
        <v>948</v>
      </c>
      <c r="C333" s="5">
        <v>0</v>
      </c>
      <c r="D333" s="5">
        <v>0</v>
      </c>
      <c r="E333" s="5" t="s">
        <v>212</v>
      </c>
      <c r="F333" s="5" t="s">
        <v>215</v>
      </c>
    </row>
    <row r="334" spans="1:6" x14ac:dyDescent="0.25">
      <c r="A334" s="5">
        <v>331</v>
      </c>
      <c r="B334" s="5" t="s">
        <v>948</v>
      </c>
      <c r="C334" s="5">
        <v>0</v>
      </c>
      <c r="D334" s="5">
        <v>0</v>
      </c>
      <c r="E334" s="5" t="s">
        <v>212</v>
      </c>
      <c r="F334" s="5" t="s">
        <v>215</v>
      </c>
    </row>
    <row r="335" spans="1:6" x14ac:dyDescent="0.25">
      <c r="A335" s="5">
        <v>332</v>
      </c>
      <c r="B335" s="5" t="s">
        <v>948</v>
      </c>
      <c r="C335" s="5">
        <v>0</v>
      </c>
      <c r="D335" s="5">
        <v>0</v>
      </c>
      <c r="E335" s="5" t="s">
        <v>212</v>
      </c>
      <c r="F335" s="5" t="s">
        <v>215</v>
      </c>
    </row>
    <row r="336" spans="1:6" x14ac:dyDescent="0.25">
      <c r="A336" s="5">
        <v>333</v>
      </c>
      <c r="B336" s="5" t="s">
        <v>948</v>
      </c>
      <c r="C336" s="5">
        <v>0</v>
      </c>
      <c r="D336" s="5">
        <v>0</v>
      </c>
      <c r="E336" s="5" t="s">
        <v>212</v>
      </c>
      <c r="F336" s="5" t="s">
        <v>215</v>
      </c>
    </row>
    <row r="337" spans="1:6" x14ac:dyDescent="0.25">
      <c r="A337" s="5">
        <v>334</v>
      </c>
      <c r="B337" s="5" t="s">
        <v>948</v>
      </c>
      <c r="C337" s="5">
        <v>0</v>
      </c>
      <c r="D337" s="5">
        <v>0</v>
      </c>
      <c r="E337" s="5" t="s">
        <v>212</v>
      </c>
      <c r="F337" s="5" t="s">
        <v>215</v>
      </c>
    </row>
    <row r="338" spans="1:6" x14ac:dyDescent="0.25">
      <c r="A338" s="5">
        <v>335</v>
      </c>
      <c r="B338" s="5" t="s">
        <v>948</v>
      </c>
      <c r="C338" s="5">
        <v>0</v>
      </c>
      <c r="D338" s="5">
        <v>0</v>
      </c>
      <c r="E338" s="5" t="s">
        <v>212</v>
      </c>
      <c r="F338" s="5" t="s">
        <v>215</v>
      </c>
    </row>
    <row r="339" spans="1:6" x14ac:dyDescent="0.25">
      <c r="A339" s="5">
        <v>336</v>
      </c>
      <c r="B339" s="5" t="s">
        <v>948</v>
      </c>
      <c r="C339" s="5">
        <v>0</v>
      </c>
      <c r="D339" s="5">
        <v>0</v>
      </c>
      <c r="E339" s="5" t="s">
        <v>212</v>
      </c>
      <c r="F339" s="5" t="s">
        <v>215</v>
      </c>
    </row>
    <row r="340" spans="1:6" x14ac:dyDescent="0.25">
      <c r="A340" s="5">
        <v>337</v>
      </c>
      <c r="B340" s="5" t="s">
        <v>948</v>
      </c>
      <c r="C340" s="5">
        <v>0</v>
      </c>
      <c r="D340" s="5">
        <v>0</v>
      </c>
      <c r="E340" s="5" t="s">
        <v>212</v>
      </c>
      <c r="F340" s="5" t="s">
        <v>215</v>
      </c>
    </row>
    <row r="341" spans="1:6" x14ac:dyDescent="0.25">
      <c r="A341" s="5">
        <v>338</v>
      </c>
      <c r="B341" s="5" t="s">
        <v>948</v>
      </c>
      <c r="C341" s="5">
        <v>0</v>
      </c>
      <c r="D341" s="5">
        <v>0</v>
      </c>
      <c r="E341" s="5" t="s">
        <v>212</v>
      </c>
      <c r="F341" s="5" t="s">
        <v>215</v>
      </c>
    </row>
    <row r="342" spans="1:6" x14ac:dyDescent="0.25">
      <c r="A342" s="5">
        <v>339</v>
      </c>
      <c r="B342" s="5" t="s">
        <v>948</v>
      </c>
      <c r="C342" s="5">
        <v>0</v>
      </c>
      <c r="D342" s="5">
        <v>0</v>
      </c>
      <c r="E342" s="5" t="s">
        <v>212</v>
      </c>
      <c r="F342" s="5" t="s">
        <v>215</v>
      </c>
    </row>
    <row r="343" spans="1:6" x14ac:dyDescent="0.25">
      <c r="A343" s="5">
        <v>340</v>
      </c>
      <c r="B343" s="5" t="s">
        <v>948</v>
      </c>
      <c r="C343" s="5">
        <v>0</v>
      </c>
      <c r="D343" s="5">
        <v>0</v>
      </c>
      <c r="E343" s="5" t="s">
        <v>212</v>
      </c>
      <c r="F343" s="5" t="s">
        <v>215</v>
      </c>
    </row>
    <row r="344" spans="1:6" x14ac:dyDescent="0.25">
      <c r="A344" s="5">
        <v>341</v>
      </c>
      <c r="B344" s="5" t="s">
        <v>948</v>
      </c>
      <c r="C344" s="5">
        <v>0</v>
      </c>
      <c r="D344" s="5">
        <v>0</v>
      </c>
      <c r="E344" s="5" t="s">
        <v>212</v>
      </c>
      <c r="F344" s="5" t="s">
        <v>215</v>
      </c>
    </row>
    <row r="345" spans="1:6" x14ac:dyDescent="0.25">
      <c r="A345" s="5">
        <v>342</v>
      </c>
      <c r="B345" s="5" t="s">
        <v>948</v>
      </c>
      <c r="C345" s="5">
        <v>0</v>
      </c>
      <c r="D345" s="5">
        <v>0</v>
      </c>
      <c r="E345" s="5" t="s">
        <v>212</v>
      </c>
      <c r="F345" s="5" t="s">
        <v>215</v>
      </c>
    </row>
    <row r="346" spans="1:6" x14ac:dyDescent="0.25">
      <c r="A346" s="5">
        <v>343</v>
      </c>
      <c r="B346" s="5" t="s">
        <v>948</v>
      </c>
      <c r="C346" s="5">
        <v>0</v>
      </c>
      <c r="D346" s="5">
        <v>0</v>
      </c>
      <c r="E346" s="5" t="s">
        <v>212</v>
      </c>
      <c r="F346" s="5" t="s">
        <v>215</v>
      </c>
    </row>
    <row r="347" spans="1:6" x14ac:dyDescent="0.25">
      <c r="A347" s="5">
        <v>344</v>
      </c>
      <c r="B347" s="5" t="s">
        <v>948</v>
      </c>
      <c r="C347" s="5">
        <v>0</v>
      </c>
      <c r="D347" s="5">
        <v>0</v>
      </c>
      <c r="E347" s="5" t="s">
        <v>212</v>
      </c>
      <c r="F347" s="5" t="s">
        <v>215</v>
      </c>
    </row>
    <row r="348" spans="1:6" x14ac:dyDescent="0.25">
      <c r="A348" s="5">
        <v>345</v>
      </c>
      <c r="B348" s="5" t="s">
        <v>948</v>
      </c>
      <c r="C348" s="5">
        <v>0</v>
      </c>
      <c r="D348" s="5">
        <v>0</v>
      </c>
      <c r="E348" s="5" t="s">
        <v>212</v>
      </c>
      <c r="F348" s="5" t="s">
        <v>215</v>
      </c>
    </row>
    <row r="349" spans="1:6" x14ac:dyDescent="0.25">
      <c r="A349" s="5">
        <v>346</v>
      </c>
      <c r="B349" s="5" t="s">
        <v>948</v>
      </c>
      <c r="C349" s="5">
        <v>0</v>
      </c>
      <c r="D349" s="5">
        <v>0</v>
      </c>
      <c r="E349" s="5" t="s">
        <v>212</v>
      </c>
      <c r="F349" s="5" t="s">
        <v>215</v>
      </c>
    </row>
    <row r="350" spans="1:6" x14ac:dyDescent="0.25">
      <c r="A350" s="5">
        <v>347</v>
      </c>
      <c r="B350" s="5" t="s">
        <v>948</v>
      </c>
      <c r="C350" s="5">
        <v>0</v>
      </c>
      <c r="D350" s="5">
        <v>0</v>
      </c>
      <c r="E350" s="5" t="s">
        <v>212</v>
      </c>
      <c r="F350" s="5" t="s">
        <v>215</v>
      </c>
    </row>
    <row r="351" spans="1:6" x14ac:dyDescent="0.25">
      <c r="A351" s="5">
        <v>348</v>
      </c>
      <c r="B351" s="5" t="s">
        <v>948</v>
      </c>
      <c r="C351" s="5">
        <v>0</v>
      </c>
      <c r="D351" s="5">
        <v>0</v>
      </c>
      <c r="E351" s="5" t="s">
        <v>212</v>
      </c>
      <c r="F351" s="5" t="s">
        <v>215</v>
      </c>
    </row>
    <row r="352" spans="1:6" x14ac:dyDescent="0.25">
      <c r="A352" s="5">
        <v>349</v>
      </c>
      <c r="B352" s="5" t="s">
        <v>948</v>
      </c>
      <c r="C352" s="5">
        <v>0</v>
      </c>
      <c r="D352" s="5">
        <v>0</v>
      </c>
      <c r="E352" s="5" t="s">
        <v>212</v>
      </c>
      <c r="F352" s="5" t="s">
        <v>215</v>
      </c>
    </row>
    <row r="353" spans="1:6" x14ac:dyDescent="0.25">
      <c r="A353" s="5">
        <v>350</v>
      </c>
      <c r="B353" s="5" t="s">
        <v>948</v>
      </c>
      <c r="C353" s="5">
        <v>0</v>
      </c>
      <c r="D353" s="5">
        <v>0</v>
      </c>
      <c r="E353" s="5" t="s">
        <v>212</v>
      </c>
      <c r="F353" s="5" t="s">
        <v>215</v>
      </c>
    </row>
    <row r="354" spans="1:6" x14ac:dyDescent="0.25">
      <c r="A354" s="5">
        <v>351</v>
      </c>
      <c r="B354" s="5" t="s">
        <v>948</v>
      </c>
      <c r="C354" s="5">
        <v>0</v>
      </c>
      <c r="D354" s="5">
        <v>0</v>
      </c>
      <c r="E354" s="5" t="s">
        <v>212</v>
      </c>
      <c r="F354" s="5" t="s">
        <v>215</v>
      </c>
    </row>
    <row r="355" spans="1:6" x14ac:dyDescent="0.25">
      <c r="A355" s="5">
        <v>352</v>
      </c>
      <c r="B355" s="5" t="s">
        <v>948</v>
      </c>
      <c r="C355" s="5">
        <v>0</v>
      </c>
      <c r="D355" s="5">
        <v>0</v>
      </c>
      <c r="E355" s="5" t="s">
        <v>212</v>
      </c>
      <c r="F355"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3" sqref="A3"/>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948</v>
      </c>
      <c r="C303" s="4">
        <v>0</v>
      </c>
      <c r="D303" s="5">
        <v>0</v>
      </c>
      <c r="E303" s="5" t="s">
        <v>212</v>
      </c>
      <c r="F303" s="5" t="s">
        <v>215</v>
      </c>
    </row>
    <row r="304" spans="1:6" x14ac:dyDescent="0.25">
      <c r="A304" s="5">
        <v>301</v>
      </c>
      <c r="B304" s="5" t="s">
        <v>948</v>
      </c>
      <c r="C304" s="4">
        <v>0</v>
      </c>
      <c r="D304" s="5">
        <v>0</v>
      </c>
      <c r="E304" s="5" t="s">
        <v>212</v>
      </c>
      <c r="F304" s="5" t="s">
        <v>215</v>
      </c>
    </row>
    <row r="305" spans="1:6" x14ac:dyDescent="0.25">
      <c r="A305" s="5">
        <v>302</v>
      </c>
      <c r="B305" s="5" t="s">
        <v>948</v>
      </c>
      <c r="C305" s="4">
        <v>0</v>
      </c>
      <c r="D305" s="5">
        <v>0</v>
      </c>
      <c r="E305" s="5" t="s">
        <v>212</v>
      </c>
      <c r="F305" s="5" t="s">
        <v>215</v>
      </c>
    </row>
    <row r="306" spans="1:6" x14ac:dyDescent="0.25">
      <c r="A306" s="5">
        <v>303</v>
      </c>
      <c r="B306" s="5" t="s">
        <v>948</v>
      </c>
      <c r="C306" s="4">
        <v>0</v>
      </c>
      <c r="D306" s="5">
        <v>0</v>
      </c>
      <c r="E306" s="5" t="s">
        <v>212</v>
      </c>
      <c r="F306" s="5" t="s">
        <v>215</v>
      </c>
    </row>
    <row r="307" spans="1:6" x14ac:dyDescent="0.25">
      <c r="A307" s="5">
        <v>304</v>
      </c>
      <c r="B307" s="5" t="s">
        <v>948</v>
      </c>
      <c r="C307" s="4">
        <v>0</v>
      </c>
      <c r="D307" s="5">
        <v>0</v>
      </c>
      <c r="E307" s="5" t="s">
        <v>212</v>
      </c>
      <c r="F307" s="5" t="s">
        <v>215</v>
      </c>
    </row>
    <row r="308" spans="1:6" x14ac:dyDescent="0.25">
      <c r="A308" s="5">
        <v>305</v>
      </c>
      <c r="B308" s="5" t="s">
        <v>948</v>
      </c>
      <c r="C308" s="4">
        <v>0</v>
      </c>
      <c r="D308" s="5">
        <v>0</v>
      </c>
      <c r="E308" s="5" t="s">
        <v>212</v>
      </c>
      <c r="F308" s="5" t="s">
        <v>215</v>
      </c>
    </row>
    <row r="309" spans="1:6" x14ac:dyDescent="0.25">
      <c r="A309" s="5">
        <v>306</v>
      </c>
      <c r="B309" s="5" t="s">
        <v>948</v>
      </c>
      <c r="C309" s="4">
        <v>0</v>
      </c>
      <c r="D309" s="5">
        <v>0</v>
      </c>
      <c r="E309" s="5" t="s">
        <v>212</v>
      </c>
      <c r="F309" s="5" t="s">
        <v>215</v>
      </c>
    </row>
    <row r="310" spans="1:6" x14ac:dyDescent="0.25">
      <c r="A310" s="5">
        <v>307</v>
      </c>
      <c r="B310" s="5" t="s">
        <v>948</v>
      </c>
      <c r="C310" s="4">
        <v>0</v>
      </c>
      <c r="D310" s="5">
        <v>0</v>
      </c>
      <c r="E310" s="5" t="s">
        <v>212</v>
      </c>
      <c r="F310" s="5" t="s">
        <v>215</v>
      </c>
    </row>
    <row r="311" spans="1:6" x14ac:dyDescent="0.25">
      <c r="A311" s="5">
        <v>308</v>
      </c>
      <c r="B311" s="5" t="s">
        <v>948</v>
      </c>
      <c r="C311" s="4">
        <v>0</v>
      </c>
      <c r="D311" s="5">
        <v>0</v>
      </c>
      <c r="E311" s="5" t="s">
        <v>212</v>
      </c>
      <c r="F311" s="5" t="s">
        <v>215</v>
      </c>
    </row>
    <row r="312" spans="1:6" x14ac:dyDescent="0.25">
      <c r="A312" s="5">
        <v>309</v>
      </c>
      <c r="B312" s="5" t="s">
        <v>948</v>
      </c>
      <c r="C312" s="4">
        <v>0</v>
      </c>
      <c r="D312" s="5">
        <v>0</v>
      </c>
      <c r="E312" s="5" t="s">
        <v>212</v>
      </c>
      <c r="F312" s="5" t="s">
        <v>215</v>
      </c>
    </row>
    <row r="313" spans="1:6" x14ac:dyDescent="0.25">
      <c r="A313" s="5">
        <v>310</v>
      </c>
      <c r="B313" s="5" t="s">
        <v>948</v>
      </c>
      <c r="C313" s="4">
        <v>0</v>
      </c>
      <c r="D313" s="5">
        <v>0</v>
      </c>
      <c r="E313" s="5" t="s">
        <v>212</v>
      </c>
      <c r="F313" s="5" t="s">
        <v>215</v>
      </c>
    </row>
    <row r="314" spans="1:6" x14ac:dyDescent="0.25">
      <c r="A314" s="5">
        <v>311</v>
      </c>
      <c r="B314" s="5" t="s">
        <v>948</v>
      </c>
      <c r="C314" s="4">
        <v>0</v>
      </c>
      <c r="D314" s="5">
        <v>0</v>
      </c>
      <c r="E314" s="5" t="s">
        <v>212</v>
      </c>
      <c r="F314" s="5" t="s">
        <v>215</v>
      </c>
    </row>
    <row r="315" spans="1:6" x14ac:dyDescent="0.25">
      <c r="A315" s="5">
        <v>312</v>
      </c>
      <c r="B315" s="5" t="s">
        <v>948</v>
      </c>
      <c r="C315" s="4">
        <v>0</v>
      </c>
      <c r="D315" s="5">
        <v>0</v>
      </c>
      <c r="E315" s="5" t="s">
        <v>212</v>
      </c>
      <c r="F315" s="5" t="s">
        <v>215</v>
      </c>
    </row>
    <row r="316" spans="1:6" x14ac:dyDescent="0.25">
      <c r="A316" s="5">
        <v>313</v>
      </c>
      <c r="B316" s="5" t="s">
        <v>948</v>
      </c>
      <c r="C316" s="4">
        <v>0</v>
      </c>
      <c r="D316" s="5">
        <v>0</v>
      </c>
      <c r="E316" s="5" t="s">
        <v>212</v>
      </c>
      <c r="F316" s="5" t="s">
        <v>215</v>
      </c>
    </row>
    <row r="317" spans="1:6" x14ac:dyDescent="0.25">
      <c r="A317" s="5">
        <v>314</v>
      </c>
      <c r="B317" s="5" t="s">
        <v>948</v>
      </c>
      <c r="C317" s="4">
        <v>0</v>
      </c>
      <c r="D317" s="5">
        <v>0</v>
      </c>
      <c r="E317" s="5" t="s">
        <v>212</v>
      </c>
      <c r="F317" s="5" t="s">
        <v>215</v>
      </c>
    </row>
    <row r="318" spans="1:6" x14ac:dyDescent="0.25">
      <c r="A318" s="5">
        <v>315</v>
      </c>
      <c r="B318" s="5" t="s">
        <v>948</v>
      </c>
      <c r="C318" s="4">
        <v>0</v>
      </c>
      <c r="D318" s="5">
        <v>0</v>
      </c>
      <c r="E318" s="5" t="s">
        <v>212</v>
      </c>
      <c r="F318" s="5" t="s">
        <v>215</v>
      </c>
    </row>
    <row r="319" spans="1:6" x14ac:dyDescent="0.25">
      <c r="A319" s="5">
        <v>316</v>
      </c>
      <c r="B319" s="5" t="s">
        <v>948</v>
      </c>
      <c r="C319" s="4">
        <v>0</v>
      </c>
      <c r="D319" s="5">
        <v>0</v>
      </c>
      <c r="E319" s="5" t="s">
        <v>212</v>
      </c>
      <c r="F319" s="5" t="s">
        <v>215</v>
      </c>
    </row>
    <row r="320" spans="1:6" x14ac:dyDescent="0.25">
      <c r="A320" s="5">
        <v>317</v>
      </c>
      <c r="B320" s="5" t="s">
        <v>948</v>
      </c>
      <c r="C320" s="4">
        <v>0</v>
      </c>
      <c r="D320" s="5">
        <v>0</v>
      </c>
      <c r="E320" s="5" t="s">
        <v>212</v>
      </c>
      <c r="F320" s="5" t="s">
        <v>215</v>
      </c>
    </row>
    <row r="321" spans="1:6" x14ac:dyDescent="0.25">
      <c r="A321" s="5">
        <v>318</v>
      </c>
      <c r="B321" s="5" t="s">
        <v>948</v>
      </c>
      <c r="C321" s="4">
        <v>0</v>
      </c>
      <c r="D321" s="5">
        <v>0</v>
      </c>
      <c r="E321" s="5" t="s">
        <v>212</v>
      </c>
      <c r="F321" s="5" t="s">
        <v>215</v>
      </c>
    </row>
    <row r="322" spans="1:6" x14ac:dyDescent="0.25">
      <c r="A322" s="5">
        <v>319</v>
      </c>
      <c r="B322" s="5" t="s">
        <v>948</v>
      </c>
      <c r="C322" s="4">
        <v>0</v>
      </c>
      <c r="D322" s="5">
        <v>0</v>
      </c>
      <c r="E322" s="5" t="s">
        <v>212</v>
      </c>
      <c r="F322" s="5" t="s">
        <v>215</v>
      </c>
    </row>
    <row r="323" spans="1:6" x14ac:dyDescent="0.25">
      <c r="A323" s="5">
        <v>320</v>
      </c>
      <c r="B323" s="5" t="s">
        <v>948</v>
      </c>
      <c r="C323" s="4">
        <v>0</v>
      </c>
      <c r="D323" s="5">
        <v>0</v>
      </c>
      <c r="E323" s="5" t="s">
        <v>212</v>
      </c>
      <c r="F323" s="5" t="s">
        <v>215</v>
      </c>
    </row>
    <row r="324" spans="1:6" x14ac:dyDescent="0.25">
      <c r="A324" s="5">
        <v>321</v>
      </c>
      <c r="B324" s="5" t="s">
        <v>948</v>
      </c>
      <c r="C324" s="4">
        <v>0</v>
      </c>
      <c r="D324" s="5">
        <v>0</v>
      </c>
      <c r="E324" s="5" t="s">
        <v>212</v>
      </c>
      <c r="F324" s="5" t="s">
        <v>215</v>
      </c>
    </row>
    <row r="325" spans="1:6" x14ac:dyDescent="0.25">
      <c r="A325" s="5">
        <v>322</v>
      </c>
      <c r="B325" s="5" t="s">
        <v>948</v>
      </c>
      <c r="C325" s="4">
        <v>0</v>
      </c>
      <c r="D325" s="5">
        <v>0</v>
      </c>
      <c r="E325" s="5" t="s">
        <v>212</v>
      </c>
      <c r="F325" s="5" t="s">
        <v>215</v>
      </c>
    </row>
    <row r="326" spans="1:6" x14ac:dyDescent="0.25">
      <c r="A326" s="5">
        <v>323</v>
      </c>
      <c r="B326" s="5" t="s">
        <v>948</v>
      </c>
      <c r="C326" s="4">
        <v>0</v>
      </c>
      <c r="D326" s="5">
        <v>0</v>
      </c>
      <c r="E326" s="5" t="s">
        <v>212</v>
      </c>
      <c r="F326" s="5" t="s">
        <v>215</v>
      </c>
    </row>
    <row r="327" spans="1:6" x14ac:dyDescent="0.25">
      <c r="A327" s="5">
        <v>324</v>
      </c>
      <c r="B327" s="5" t="s">
        <v>948</v>
      </c>
      <c r="C327" s="4">
        <v>0</v>
      </c>
      <c r="D327" s="5">
        <v>0</v>
      </c>
      <c r="E327" s="5" t="s">
        <v>212</v>
      </c>
      <c r="F327" s="5" t="s">
        <v>215</v>
      </c>
    </row>
    <row r="328" spans="1:6" x14ac:dyDescent="0.25">
      <c r="A328" s="5">
        <v>325</v>
      </c>
      <c r="B328" s="5" t="s">
        <v>948</v>
      </c>
      <c r="C328" s="4">
        <v>0</v>
      </c>
      <c r="D328" s="5">
        <v>0</v>
      </c>
      <c r="E328" s="5" t="s">
        <v>212</v>
      </c>
      <c r="F328" s="5" t="s">
        <v>215</v>
      </c>
    </row>
    <row r="329" spans="1:6" x14ac:dyDescent="0.25">
      <c r="A329" s="5">
        <v>326</v>
      </c>
      <c r="B329" s="5" t="s">
        <v>948</v>
      </c>
      <c r="C329" s="4">
        <v>0</v>
      </c>
      <c r="D329" s="5">
        <v>0</v>
      </c>
      <c r="E329" s="5" t="s">
        <v>212</v>
      </c>
      <c r="F329" s="5" t="s">
        <v>215</v>
      </c>
    </row>
    <row r="330" spans="1:6" x14ac:dyDescent="0.25">
      <c r="A330" s="5">
        <v>327</v>
      </c>
      <c r="B330" s="5" t="s">
        <v>948</v>
      </c>
      <c r="C330" s="4">
        <v>0</v>
      </c>
      <c r="D330" s="5">
        <v>0</v>
      </c>
      <c r="E330" s="5" t="s">
        <v>212</v>
      </c>
      <c r="F330" s="5" t="s">
        <v>215</v>
      </c>
    </row>
    <row r="331" spans="1:6" x14ac:dyDescent="0.25">
      <c r="A331" s="5">
        <v>328</v>
      </c>
      <c r="B331" s="5" t="s">
        <v>948</v>
      </c>
      <c r="C331" s="4">
        <v>0</v>
      </c>
      <c r="D331" s="5">
        <v>0</v>
      </c>
      <c r="E331" s="5" t="s">
        <v>212</v>
      </c>
      <c r="F331" s="5" t="s">
        <v>215</v>
      </c>
    </row>
    <row r="332" spans="1:6" x14ac:dyDescent="0.25">
      <c r="A332" s="5">
        <v>329</v>
      </c>
      <c r="B332" s="5" t="s">
        <v>948</v>
      </c>
      <c r="C332" s="4">
        <v>0</v>
      </c>
      <c r="D332" s="5">
        <v>0</v>
      </c>
      <c r="E332" s="5" t="s">
        <v>212</v>
      </c>
      <c r="F332" s="5" t="s">
        <v>215</v>
      </c>
    </row>
    <row r="333" spans="1:6" x14ac:dyDescent="0.25">
      <c r="A333" s="5">
        <v>330</v>
      </c>
      <c r="B333" s="5" t="s">
        <v>948</v>
      </c>
      <c r="C333" s="4">
        <v>0</v>
      </c>
      <c r="D333" s="5">
        <v>0</v>
      </c>
      <c r="E333" s="5" t="s">
        <v>212</v>
      </c>
      <c r="F333" s="5" t="s">
        <v>215</v>
      </c>
    </row>
    <row r="334" spans="1:6" x14ac:dyDescent="0.25">
      <c r="A334" s="5">
        <v>331</v>
      </c>
      <c r="B334" s="5" t="s">
        <v>948</v>
      </c>
      <c r="C334" s="4">
        <v>0</v>
      </c>
      <c r="D334" s="5">
        <v>0</v>
      </c>
      <c r="E334" s="5" t="s">
        <v>212</v>
      </c>
      <c r="F334" s="5" t="s">
        <v>215</v>
      </c>
    </row>
    <row r="335" spans="1:6" x14ac:dyDescent="0.25">
      <c r="A335" s="5">
        <v>332</v>
      </c>
      <c r="B335" s="5" t="s">
        <v>948</v>
      </c>
      <c r="C335" s="4">
        <v>0</v>
      </c>
      <c r="D335" s="5">
        <v>0</v>
      </c>
      <c r="E335" s="5" t="s">
        <v>212</v>
      </c>
      <c r="F335" s="5" t="s">
        <v>215</v>
      </c>
    </row>
    <row r="336" spans="1:6" x14ac:dyDescent="0.25">
      <c r="A336" s="5">
        <v>333</v>
      </c>
      <c r="B336" s="5" t="s">
        <v>948</v>
      </c>
      <c r="C336" s="4">
        <v>0</v>
      </c>
      <c r="D336" s="5">
        <v>0</v>
      </c>
      <c r="E336" s="5" t="s">
        <v>212</v>
      </c>
      <c r="F336" s="5" t="s">
        <v>215</v>
      </c>
    </row>
    <row r="337" spans="1:6" x14ac:dyDescent="0.25">
      <c r="A337" s="5">
        <v>334</v>
      </c>
      <c r="B337" s="5" t="s">
        <v>948</v>
      </c>
      <c r="C337" s="4">
        <v>0</v>
      </c>
      <c r="D337" s="5">
        <v>0</v>
      </c>
      <c r="E337" s="5" t="s">
        <v>212</v>
      </c>
      <c r="F337" s="5" t="s">
        <v>215</v>
      </c>
    </row>
    <row r="338" spans="1:6" x14ac:dyDescent="0.25">
      <c r="A338" s="5">
        <v>335</v>
      </c>
      <c r="B338" s="5" t="s">
        <v>948</v>
      </c>
      <c r="C338" s="4">
        <v>0</v>
      </c>
      <c r="D338" s="5">
        <v>0</v>
      </c>
      <c r="E338" s="5" t="s">
        <v>212</v>
      </c>
      <c r="F338" s="5" t="s">
        <v>215</v>
      </c>
    </row>
    <row r="339" spans="1:6" x14ac:dyDescent="0.25">
      <c r="A339" s="5">
        <v>336</v>
      </c>
      <c r="B339" s="5" t="s">
        <v>948</v>
      </c>
      <c r="C339" s="4">
        <v>0</v>
      </c>
      <c r="D339" s="5">
        <v>0</v>
      </c>
      <c r="E339" s="5" t="s">
        <v>212</v>
      </c>
      <c r="F339" s="5" t="s">
        <v>215</v>
      </c>
    </row>
    <row r="340" spans="1:6" x14ac:dyDescent="0.25">
      <c r="A340" s="5">
        <v>337</v>
      </c>
      <c r="B340" s="5" t="s">
        <v>948</v>
      </c>
      <c r="C340" s="4">
        <v>0</v>
      </c>
      <c r="D340" s="5">
        <v>0</v>
      </c>
      <c r="E340" s="5" t="s">
        <v>212</v>
      </c>
      <c r="F340" s="5" t="s">
        <v>215</v>
      </c>
    </row>
    <row r="341" spans="1:6" x14ac:dyDescent="0.25">
      <c r="A341" s="5">
        <v>338</v>
      </c>
      <c r="B341" s="5" t="s">
        <v>948</v>
      </c>
      <c r="C341" s="4">
        <v>0</v>
      </c>
      <c r="D341" s="5">
        <v>0</v>
      </c>
      <c r="E341" s="5" t="s">
        <v>212</v>
      </c>
      <c r="F341" s="5" t="s">
        <v>215</v>
      </c>
    </row>
    <row r="342" spans="1:6" x14ac:dyDescent="0.25">
      <c r="A342" s="5">
        <v>339</v>
      </c>
      <c r="B342" s="5" t="s">
        <v>948</v>
      </c>
      <c r="C342" s="4">
        <v>0</v>
      </c>
      <c r="D342" s="5">
        <v>0</v>
      </c>
      <c r="E342" s="5" t="s">
        <v>212</v>
      </c>
      <c r="F342" s="5" t="s">
        <v>215</v>
      </c>
    </row>
    <row r="343" spans="1:6" x14ac:dyDescent="0.25">
      <c r="A343" s="5">
        <v>340</v>
      </c>
      <c r="B343" s="5" t="s">
        <v>948</v>
      </c>
      <c r="C343" s="4">
        <v>0</v>
      </c>
      <c r="D343" s="5">
        <v>0</v>
      </c>
      <c r="E343" s="5" t="s">
        <v>212</v>
      </c>
      <c r="F343" s="5" t="s">
        <v>215</v>
      </c>
    </row>
    <row r="344" spans="1:6" x14ac:dyDescent="0.25">
      <c r="A344" s="5">
        <v>341</v>
      </c>
      <c r="B344" s="5" t="s">
        <v>948</v>
      </c>
      <c r="C344" s="4">
        <v>0</v>
      </c>
      <c r="D344" s="5">
        <v>0</v>
      </c>
      <c r="E344" s="5" t="s">
        <v>212</v>
      </c>
      <c r="F344" s="5" t="s">
        <v>215</v>
      </c>
    </row>
    <row r="345" spans="1:6" x14ac:dyDescent="0.25">
      <c r="A345" s="5">
        <v>342</v>
      </c>
      <c r="B345" s="5" t="s">
        <v>948</v>
      </c>
      <c r="C345" s="4">
        <v>0</v>
      </c>
      <c r="D345" s="5">
        <v>0</v>
      </c>
      <c r="E345" s="5" t="s">
        <v>212</v>
      </c>
      <c r="F345" s="5" t="s">
        <v>215</v>
      </c>
    </row>
    <row r="346" spans="1:6" x14ac:dyDescent="0.25">
      <c r="A346" s="5">
        <v>343</v>
      </c>
      <c r="B346" s="5" t="s">
        <v>948</v>
      </c>
      <c r="C346" s="4">
        <v>0</v>
      </c>
      <c r="D346" s="5">
        <v>0</v>
      </c>
      <c r="E346" s="5" t="s">
        <v>212</v>
      </c>
      <c r="F346" s="5" t="s">
        <v>215</v>
      </c>
    </row>
    <row r="347" spans="1:6" x14ac:dyDescent="0.25">
      <c r="A347" s="5">
        <v>344</v>
      </c>
      <c r="B347" s="5" t="s">
        <v>948</v>
      </c>
      <c r="C347" s="4">
        <v>0</v>
      </c>
      <c r="D347" s="5">
        <v>0</v>
      </c>
      <c r="E347" s="5" t="s">
        <v>212</v>
      </c>
      <c r="F347" s="5" t="s">
        <v>215</v>
      </c>
    </row>
    <row r="348" spans="1:6" x14ac:dyDescent="0.25">
      <c r="A348" s="5">
        <v>345</v>
      </c>
      <c r="B348" s="5" t="s">
        <v>948</v>
      </c>
      <c r="C348" s="4">
        <v>0</v>
      </c>
      <c r="D348" s="5">
        <v>0</v>
      </c>
      <c r="E348" s="5" t="s">
        <v>212</v>
      </c>
      <c r="F348" s="5" t="s">
        <v>215</v>
      </c>
    </row>
    <row r="349" spans="1:6" x14ac:dyDescent="0.25">
      <c r="A349" s="5">
        <v>346</v>
      </c>
      <c r="B349" s="5" t="s">
        <v>948</v>
      </c>
      <c r="C349" s="4">
        <v>0</v>
      </c>
      <c r="D349" s="5">
        <v>0</v>
      </c>
      <c r="E349" s="5" t="s">
        <v>212</v>
      </c>
      <c r="F349" s="5" t="s">
        <v>215</v>
      </c>
    </row>
    <row r="350" spans="1:6" x14ac:dyDescent="0.25">
      <c r="A350" s="5">
        <v>347</v>
      </c>
      <c r="B350" s="5" t="s">
        <v>948</v>
      </c>
      <c r="C350" s="4">
        <v>0</v>
      </c>
      <c r="D350" s="5">
        <v>0</v>
      </c>
      <c r="E350" s="5" t="s">
        <v>212</v>
      </c>
      <c r="F350" s="5" t="s">
        <v>215</v>
      </c>
    </row>
    <row r="351" spans="1:6" x14ac:dyDescent="0.25">
      <c r="A351" s="5">
        <v>348</v>
      </c>
      <c r="B351" s="5" t="s">
        <v>948</v>
      </c>
      <c r="C351" s="4">
        <v>0</v>
      </c>
      <c r="D351" s="5">
        <v>0</v>
      </c>
      <c r="E351" s="5" t="s">
        <v>212</v>
      </c>
      <c r="F351" s="5" t="s">
        <v>215</v>
      </c>
    </row>
    <row r="352" spans="1:6" x14ac:dyDescent="0.25">
      <c r="A352" s="5">
        <v>349</v>
      </c>
      <c r="B352" s="5" t="s">
        <v>948</v>
      </c>
      <c r="C352" s="4">
        <v>0</v>
      </c>
      <c r="D352" s="5">
        <v>0</v>
      </c>
      <c r="E352" s="5" t="s">
        <v>212</v>
      </c>
      <c r="F352" s="5" t="s">
        <v>215</v>
      </c>
    </row>
    <row r="353" spans="1:6" x14ac:dyDescent="0.25">
      <c r="A353" s="5">
        <v>350</v>
      </c>
      <c r="B353" s="5" t="s">
        <v>948</v>
      </c>
      <c r="C353" s="4">
        <v>0</v>
      </c>
      <c r="D353" s="5">
        <v>0</v>
      </c>
      <c r="E353" s="5" t="s">
        <v>212</v>
      </c>
      <c r="F353" s="5" t="s">
        <v>215</v>
      </c>
    </row>
    <row r="354" spans="1:6" x14ac:dyDescent="0.25">
      <c r="A354" s="5">
        <v>351</v>
      </c>
      <c r="B354" s="5" t="s">
        <v>948</v>
      </c>
      <c r="C354" s="4">
        <v>0</v>
      </c>
      <c r="D354" s="5">
        <v>0</v>
      </c>
      <c r="E354" s="5" t="s">
        <v>212</v>
      </c>
      <c r="F354" s="5" t="s">
        <v>215</v>
      </c>
    </row>
    <row r="355" spans="1:6" x14ac:dyDescent="0.25">
      <c r="A355" s="5">
        <v>352</v>
      </c>
      <c r="B355" s="5" t="s">
        <v>948</v>
      </c>
      <c r="C355" s="4">
        <v>0</v>
      </c>
      <c r="D355" s="5">
        <v>0</v>
      </c>
      <c r="E355" s="5" t="s">
        <v>212</v>
      </c>
      <c r="F355"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3" sqref="A3"/>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45374.65</v>
      </c>
      <c r="D4">
        <v>0</v>
      </c>
      <c r="E4" t="s">
        <v>212</v>
      </c>
      <c r="F4" t="s">
        <v>215</v>
      </c>
    </row>
    <row r="5" spans="1:6" x14ac:dyDescent="0.25">
      <c r="A5" s="5">
        <v>2</v>
      </c>
      <c r="B5" s="5" t="s">
        <v>222</v>
      </c>
      <c r="C5" s="5">
        <v>13286.15</v>
      </c>
      <c r="D5" s="5">
        <v>0</v>
      </c>
      <c r="E5" s="5" t="s">
        <v>212</v>
      </c>
      <c r="F5" s="5" t="s">
        <v>215</v>
      </c>
    </row>
    <row r="6" spans="1:6" x14ac:dyDescent="0.25">
      <c r="A6" s="5">
        <v>3</v>
      </c>
      <c r="B6" s="5" t="s">
        <v>222</v>
      </c>
      <c r="C6" s="5">
        <v>31781.15</v>
      </c>
      <c r="D6" s="5">
        <v>0</v>
      </c>
      <c r="E6" s="5" t="s">
        <v>212</v>
      </c>
      <c r="F6" s="5" t="s">
        <v>215</v>
      </c>
    </row>
    <row r="7" spans="1:6" x14ac:dyDescent="0.25">
      <c r="A7" s="5">
        <v>4</v>
      </c>
      <c r="B7" s="5" t="s">
        <v>222</v>
      </c>
      <c r="C7" s="5">
        <v>3194.65</v>
      </c>
      <c r="D7" s="5">
        <v>0</v>
      </c>
      <c r="E7" s="5" t="s">
        <v>212</v>
      </c>
      <c r="F7" s="5" t="s">
        <v>215</v>
      </c>
    </row>
    <row r="8" spans="1:6" x14ac:dyDescent="0.25">
      <c r="A8" s="5">
        <v>5</v>
      </c>
      <c r="B8" s="5" t="s">
        <v>222</v>
      </c>
      <c r="C8" s="5">
        <v>3194.65</v>
      </c>
      <c r="D8" s="5">
        <v>0</v>
      </c>
      <c r="E8" s="5" t="s">
        <v>212</v>
      </c>
      <c r="F8" s="5" t="s">
        <v>215</v>
      </c>
    </row>
    <row r="9" spans="1:6" x14ac:dyDescent="0.25">
      <c r="A9" s="5">
        <v>6</v>
      </c>
      <c r="B9" s="5" t="s">
        <v>222</v>
      </c>
      <c r="C9" s="5">
        <v>12778.6</v>
      </c>
      <c r="D9" s="5">
        <v>0</v>
      </c>
      <c r="E9" s="5" t="s">
        <v>212</v>
      </c>
      <c r="F9" s="5" t="s">
        <v>215</v>
      </c>
    </row>
    <row r="10" spans="1:6" x14ac:dyDescent="0.25">
      <c r="A10" s="5">
        <v>7</v>
      </c>
      <c r="B10" s="5" t="s">
        <v>222</v>
      </c>
      <c r="C10" s="5">
        <v>13286.15</v>
      </c>
      <c r="D10" s="5">
        <v>0</v>
      </c>
      <c r="E10" s="5" t="s">
        <v>212</v>
      </c>
      <c r="F10" s="5" t="s">
        <v>215</v>
      </c>
    </row>
    <row r="11" spans="1:6" x14ac:dyDescent="0.25">
      <c r="A11" s="5">
        <v>8</v>
      </c>
      <c r="B11" s="5" t="s">
        <v>222</v>
      </c>
      <c r="C11" s="5">
        <v>13286.15</v>
      </c>
      <c r="D11" s="5">
        <v>0</v>
      </c>
      <c r="E11" s="5" t="s">
        <v>212</v>
      </c>
      <c r="F11" s="5" t="s">
        <v>215</v>
      </c>
    </row>
    <row r="12" spans="1:6" x14ac:dyDescent="0.25">
      <c r="A12" s="5">
        <v>9</v>
      </c>
      <c r="B12" s="5" t="s">
        <v>222</v>
      </c>
      <c r="C12" s="5">
        <v>31781.15</v>
      </c>
      <c r="D12" s="5">
        <v>0</v>
      </c>
      <c r="E12" s="5" t="s">
        <v>212</v>
      </c>
      <c r="F12" s="5" t="s">
        <v>215</v>
      </c>
    </row>
    <row r="13" spans="1:6" x14ac:dyDescent="0.25">
      <c r="A13" s="5">
        <v>10</v>
      </c>
      <c r="B13" s="5" t="s">
        <v>222</v>
      </c>
      <c r="C13" s="5">
        <v>3194.65</v>
      </c>
      <c r="D13" s="5">
        <v>0</v>
      </c>
      <c r="E13" s="5" t="s">
        <v>212</v>
      </c>
      <c r="F13" s="5" t="s">
        <v>215</v>
      </c>
    </row>
    <row r="14" spans="1:6" x14ac:dyDescent="0.25">
      <c r="A14" s="5">
        <v>11</v>
      </c>
      <c r="B14" s="5" t="s">
        <v>222</v>
      </c>
      <c r="C14" s="5">
        <v>3194.65</v>
      </c>
      <c r="D14" s="5">
        <v>0</v>
      </c>
      <c r="E14" s="5" t="s">
        <v>212</v>
      </c>
      <c r="F14" s="5" t="s">
        <v>215</v>
      </c>
    </row>
    <row r="15" spans="1:6" x14ac:dyDescent="0.25">
      <c r="A15" s="5">
        <v>12</v>
      </c>
      <c r="B15" s="5" t="s">
        <v>222</v>
      </c>
      <c r="C15" s="5">
        <v>3194.65</v>
      </c>
      <c r="D15" s="5">
        <v>0</v>
      </c>
      <c r="E15" s="5" t="s">
        <v>212</v>
      </c>
      <c r="F15" s="5" t="s">
        <v>215</v>
      </c>
    </row>
    <row r="16" spans="1:6" x14ac:dyDescent="0.25">
      <c r="A16" s="5">
        <v>13</v>
      </c>
      <c r="B16" s="5" t="s">
        <v>222</v>
      </c>
      <c r="C16" s="5">
        <v>3194.65</v>
      </c>
      <c r="D16" s="5">
        <v>0</v>
      </c>
      <c r="E16" s="5" t="s">
        <v>212</v>
      </c>
      <c r="F16" s="5" t="s">
        <v>215</v>
      </c>
    </row>
    <row r="17" spans="1:6" x14ac:dyDescent="0.25">
      <c r="A17" s="5">
        <v>14</v>
      </c>
      <c r="B17" s="5" t="s">
        <v>222</v>
      </c>
      <c r="C17" s="5">
        <v>3194.65</v>
      </c>
      <c r="D17" s="5">
        <v>0</v>
      </c>
      <c r="E17" s="5" t="s">
        <v>212</v>
      </c>
      <c r="F17" s="5" t="s">
        <v>215</v>
      </c>
    </row>
    <row r="18" spans="1:6" x14ac:dyDescent="0.25">
      <c r="A18" s="5">
        <v>15</v>
      </c>
      <c r="B18" s="5" t="s">
        <v>222</v>
      </c>
      <c r="C18" s="5">
        <v>3194.65</v>
      </c>
      <c r="D18" s="5">
        <v>0</v>
      </c>
      <c r="E18" s="5" t="s">
        <v>212</v>
      </c>
      <c r="F18" s="5" t="s">
        <v>215</v>
      </c>
    </row>
    <row r="19" spans="1:6" x14ac:dyDescent="0.25">
      <c r="A19" s="5">
        <v>16</v>
      </c>
      <c r="B19" s="5" t="s">
        <v>222</v>
      </c>
      <c r="C19" s="5">
        <v>3194.65</v>
      </c>
      <c r="D19" s="5">
        <v>0</v>
      </c>
      <c r="E19" s="5" t="s">
        <v>212</v>
      </c>
      <c r="F19" s="5" t="s">
        <v>215</v>
      </c>
    </row>
    <row r="20" spans="1:6" x14ac:dyDescent="0.25">
      <c r="A20" s="5">
        <v>17</v>
      </c>
      <c r="B20" s="5" t="s">
        <v>222</v>
      </c>
      <c r="C20" s="5">
        <v>3194.65</v>
      </c>
      <c r="D20" s="5">
        <v>0</v>
      </c>
      <c r="E20" s="5" t="s">
        <v>212</v>
      </c>
      <c r="F20" s="5" t="s">
        <v>215</v>
      </c>
    </row>
    <row r="21" spans="1:6" x14ac:dyDescent="0.25">
      <c r="A21" s="5">
        <v>18</v>
      </c>
      <c r="B21" s="5" t="s">
        <v>222</v>
      </c>
      <c r="C21" s="5">
        <v>12778.6</v>
      </c>
      <c r="D21" s="5">
        <v>0</v>
      </c>
      <c r="E21" s="5" t="s">
        <v>212</v>
      </c>
      <c r="F21" s="5" t="s">
        <v>215</v>
      </c>
    </row>
    <row r="22" spans="1:6" x14ac:dyDescent="0.25">
      <c r="A22" s="5">
        <v>19</v>
      </c>
      <c r="B22" s="5" t="s">
        <v>222</v>
      </c>
      <c r="C22" s="5">
        <v>21728.15</v>
      </c>
      <c r="D22" s="5">
        <v>0</v>
      </c>
      <c r="E22" s="5" t="s">
        <v>212</v>
      </c>
      <c r="F22" s="5" t="s">
        <v>215</v>
      </c>
    </row>
    <row r="23" spans="1:6" x14ac:dyDescent="0.25">
      <c r="A23" s="5">
        <v>20</v>
      </c>
      <c r="B23" s="5" t="s">
        <v>222</v>
      </c>
      <c r="C23" s="5">
        <v>13286.15</v>
      </c>
      <c r="D23" s="5">
        <v>0</v>
      </c>
      <c r="E23" s="5" t="s">
        <v>212</v>
      </c>
      <c r="F23" s="5" t="s">
        <v>215</v>
      </c>
    </row>
    <row r="24" spans="1:6" x14ac:dyDescent="0.25">
      <c r="A24" s="5">
        <v>21</v>
      </c>
      <c r="B24" s="5" t="s">
        <v>222</v>
      </c>
      <c r="C24" s="5">
        <v>8060.15</v>
      </c>
      <c r="D24" s="5">
        <v>0</v>
      </c>
      <c r="E24" s="5" t="s">
        <v>212</v>
      </c>
      <c r="F24" s="5" t="s">
        <v>215</v>
      </c>
    </row>
    <row r="25" spans="1:6" x14ac:dyDescent="0.25">
      <c r="A25" s="5">
        <v>22</v>
      </c>
      <c r="B25" s="5" t="s">
        <v>222</v>
      </c>
      <c r="C25" s="5">
        <v>13286.15</v>
      </c>
      <c r="D25" s="5">
        <v>0</v>
      </c>
      <c r="E25" s="5" t="s">
        <v>212</v>
      </c>
      <c r="F25" s="5" t="s">
        <v>215</v>
      </c>
    </row>
    <row r="26" spans="1:6" x14ac:dyDescent="0.25">
      <c r="A26" s="5">
        <v>23</v>
      </c>
      <c r="B26" s="5" t="s">
        <v>222</v>
      </c>
      <c r="C26" s="5">
        <v>21728.15</v>
      </c>
      <c r="D26" s="5">
        <v>0</v>
      </c>
      <c r="E26" s="5" t="s">
        <v>212</v>
      </c>
      <c r="F26" s="5" t="s">
        <v>215</v>
      </c>
    </row>
    <row r="27" spans="1:6" x14ac:dyDescent="0.25">
      <c r="A27" s="5">
        <v>24</v>
      </c>
      <c r="B27" s="5" t="s">
        <v>222</v>
      </c>
      <c r="C27" s="5">
        <v>13286.15</v>
      </c>
      <c r="D27" s="5">
        <v>0</v>
      </c>
      <c r="E27" s="5" t="s">
        <v>212</v>
      </c>
      <c r="F27" s="5" t="s">
        <v>215</v>
      </c>
    </row>
    <row r="28" spans="1:6" x14ac:dyDescent="0.25">
      <c r="A28" s="5">
        <v>25</v>
      </c>
      <c r="B28" s="5" t="s">
        <v>222</v>
      </c>
      <c r="C28" s="5">
        <v>8060.15</v>
      </c>
      <c r="D28" s="5">
        <v>0</v>
      </c>
      <c r="E28" s="5" t="s">
        <v>212</v>
      </c>
      <c r="F28" s="5" t="s">
        <v>215</v>
      </c>
    </row>
    <row r="29" spans="1:6" x14ac:dyDescent="0.25">
      <c r="A29" s="5">
        <v>26</v>
      </c>
      <c r="B29" s="5" t="s">
        <v>222</v>
      </c>
      <c r="C29" s="5">
        <v>5664.15</v>
      </c>
      <c r="D29" s="5">
        <v>0</v>
      </c>
      <c r="E29" s="5" t="s">
        <v>212</v>
      </c>
      <c r="F29" s="5" t="s">
        <v>215</v>
      </c>
    </row>
    <row r="30" spans="1:6" x14ac:dyDescent="0.25">
      <c r="A30" s="5">
        <v>27</v>
      </c>
      <c r="B30" s="5" t="s">
        <v>222</v>
      </c>
      <c r="C30" s="5">
        <v>5664.15</v>
      </c>
      <c r="D30" s="5">
        <v>0</v>
      </c>
      <c r="E30" s="5" t="s">
        <v>212</v>
      </c>
      <c r="F30" s="5" t="s">
        <v>215</v>
      </c>
    </row>
    <row r="31" spans="1:6" x14ac:dyDescent="0.25">
      <c r="A31" s="5">
        <v>28</v>
      </c>
      <c r="B31" s="5" t="s">
        <v>222</v>
      </c>
      <c r="C31" s="5">
        <v>13286.15</v>
      </c>
      <c r="D31" s="5">
        <v>0</v>
      </c>
      <c r="E31" s="5" t="s">
        <v>212</v>
      </c>
      <c r="F31" s="5" t="s">
        <v>215</v>
      </c>
    </row>
    <row r="32" spans="1:6" x14ac:dyDescent="0.25">
      <c r="A32" s="5">
        <v>29</v>
      </c>
      <c r="B32" s="5" t="s">
        <v>222</v>
      </c>
      <c r="C32" s="5">
        <v>8060.15</v>
      </c>
      <c r="D32" s="5">
        <v>0</v>
      </c>
      <c r="E32" s="5" t="s">
        <v>212</v>
      </c>
      <c r="F32" s="5" t="s">
        <v>215</v>
      </c>
    </row>
    <row r="33" spans="1:6" x14ac:dyDescent="0.25">
      <c r="A33" s="5">
        <v>30</v>
      </c>
      <c r="B33" s="5" t="s">
        <v>222</v>
      </c>
      <c r="C33" s="5">
        <v>8060.15</v>
      </c>
      <c r="D33" s="5">
        <v>0</v>
      </c>
      <c r="E33" s="5" t="s">
        <v>212</v>
      </c>
      <c r="F33" s="5" t="s">
        <v>215</v>
      </c>
    </row>
    <row r="34" spans="1:6" x14ac:dyDescent="0.25">
      <c r="A34" s="5">
        <v>31</v>
      </c>
      <c r="B34" s="5" t="s">
        <v>222</v>
      </c>
      <c r="C34" s="5">
        <v>21728.15</v>
      </c>
      <c r="D34" s="5">
        <v>0</v>
      </c>
      <c r="E34" s="5" t="s">
        <v>212</v>
      </c>
      <c r="F34" s="5" t="s">
        <v>215</v>
      </c>
    </row>
    <row r="35" spans="1:6" x14ac:dyDescent="0.25">
      <c r="A35" s="5">
        <v>32</v>
      </c>
      <c r="B35" s="5" t="s">
        <v>222</v>
      </c>
      <c r="C35" s="5">
        <v>3194.65</v>
      </c>
      <c r="D35" s="5">
        <v>0</v>
      </c>
      <c r="E35" s="5" t="s">
        <v>212</v>
      </c>
      <c r="F35" s="5" t="s">
        <v>215</v>
      </c>
    </row>
    <row r="36" spans="1:6" x14ac:dyDescent="0.25">
      <c r="A36" s="5">
        <v>33</v>
      </c>
      <c r="B36" s="5" t="s">
        <v>222</v>
      </c>
      <c r="C36" s="5">
        <v>13286.15</v>
      </c>
      <c r="D36" s="5">
        <v>0</v>
      </c>
      <c r="E36" s="5" t="s">
        <v>212</v>
      </c>
      <c r="F36" s="5" t="s">
        <v>215</v>
      </c>
    </row>
    <row r="37" spans="1:6" x14ac:dyDescent="0.25">
      <c r="A37" s="5">
        <v>34</v>
      </c>
      <c r="B37" s="5" t="s">
        <v>222</v>
      </c>
      <c r="C37" s="5">
        <v>13286.15</v>
      </c>
      <c r="D37" s="5">
        <v>0</v>
      </c>
      <c r="E37" s="5" t="s">
        <v>212</v>
      </c>
      <c r="F37" s="5" t="s">
        <v>215</v>
      </c>
    </row>
    <row r="38" spans="1:6" x14ac:dyDescent="0.25">
      <c r="A38" s="5">
        <v>35</v>
      </c>
      <c r="B38" s="5" t="s">
        <v>222</v>
      </c>
      <c r="C38" s="5">
        <v>8060.15</v>
      </c>
      <c r="D38" s="5">
        <v>0</v>
      </c>
      <c r="E38" s="5" t="s">
        <v>212</v>
      </c>
      <c r="F38" s="5" t="s">
        <v>215</v>
      </c>
    </row>
    <row r="39" spans="1:6" x14ac:dyDescent="0.25">
      <c r="A39" s="5">
        <v>36</v>
      </c>
      <c r="B39" s="5" t="s">
        <v>222</v>
      </c>
      <c r="C39" s="5">
        <v>31781.15</v>
      </c>
      <c r="D39" s="5">
        <v>0</v>
      </c>
      <c r="E39" s="5" t="s">
        <v>212</v>
      </c>
      <c r="F39" s="5" t="s">
        <v>215</v>
      </c>
    </row>
    <row r="40" spans="1:6" x14ac:dyDescent="0.25">
      <c r="A40" s="5">
        <v>37</v>
      </c>
      <c r="B40" s="5" t="s">
        <v>222</v>
      </c>
      <c r="C40" s="5">
        <v>3194.65</v>
      </c>
      <c r="D40" s="5">
        <v>0</v>
      </c>
      <c r="E40" s="5" t="s">
        <v>212</v>
      </c>
      <c r="F40" s="5" t="s">
        <v>215</v>
      </c>
    </row>
    <row r="41" spans="1:6" x14ac:dyDescent="0.25">
      <c r="A41" s="5">
        <v>38</v>
      </c>
      <c r="B41" s="5" t="s">
        <v>222</v>
      </c>
      <c r="C41" s="5">
        <v>3194.65</v>
      </c>
      <c r="D41" s="5">
        <v>0</v>
      </c>
      <c r="E41" s="5" t="s">
        <v>212</v>
      </c>
      <c r="F41" s="5" t="s">
        <v>215</v>
      </c>
    </row>
    <row r="42" spans="1:6" x14ac:dyDescent="0.25">
      <c r="A42" s="5">
        <v>39</v>
      </c>
      <c r="B42" s="5" t="s">
        <v>222</v>
      </c>
      <c r="C42" s="5">
        <v>3194.65</v>
      </c>
      <c r="D42" s="5">
        <v>0</v>
      </c>
      <c r="E42" s="5" t="s">
        <v>212</v>
      </c>
      <c r="F42" s="5" t="s">
        <v>215</v>
      </c>
    </row>
    <row r="43" spans="1:6" x14ac:dyDescent="0.25">
      <c r="A43" s="5">
        <v>40</v>
      </c>
      <c r="B43" s="5" t="s">
        <v>222</v>
      </c>
      <c r="C43" s="5">
        <v>21728.15</v>
      </c>
      <c r="D43" s="5">
        <v>0</v>
      </c>
      <c r="E43" s="5" t="s">
        <v>212</v>
      </c>
      <c r="F43" s="5" t="s">
        <v>215</v>
      </c>
    </row>
    <row r="44" spans="1:6" x14ac:dyDescent="0.25">
      <c r="A44" s="5">
        <v>41</v>
      </c>
      <c r="B44" s="5" t="s">
        <v>222</v>
      </c>
      <c r="C44" s="5">
        <v>13286.15</v>
      </c>
      <c r="D44" s="5">
        <v>0</v>
      </c>
      <c r="E44" s="5" t="s">
        <v>212</v>
      </c>
      <c r="F44" s="5" t="s">
        <v>215</v>
      </c>
    </row>
    <row r="45" spans="1:6" x14ac:dyDescent="0.25">
      <c r="A45" s="5">
        <v>42</v>
      </c>
      <c r="B45" s="5" t="s">
        <v>222</v>
      </c>
      <c r="C45" s="5">
        <v>8060.15</v>
      </c>
      <c r="D45" s="5">
        <v>0</v>
      </c>
      <c r="E45" s="5" t="s">
        <v>212</v>
      </c>
      <c r="F45" s="5" t="s">
        <v>215</v>
      </c>
    </row>
    <row r="46" spans="1:6" x14ac:dyDescent="0.25">
      <c r="A46" s="5">
        <v>43</v>
      </c>
      <c r="B46" s="5" t="s">
        <v>222</v>
      </c>
      <c r="C46" s="5">
        <v>21728.15</v>
      </c>
      <c r="D46" s="5">
        <v>0</v>
      </c>
      <c r="E46" s="5" t="s">
        <v>212</v>
      </c>
      <c r="F46" s="5" t="s">
        <v>215</v>
      </c>
    </row>
    <row r="47" spans="1:6" x14ac:dyDescent="0.25">
      <c r="A47" s="5">
        <v>44</v>
      </c>
      <c r="B47" s="5" t="s">
        <v>222</v>
      </c>
      <c r="C47" s="5">
        <v>13286.15</v>
      </c>
      <c r="D47" s="5">
        <v>0</v>
      </c>
      <c r="E47" s="5" t="s">
        <v>212</v>
      </c>
      <c r="F47" s="5" t="s">
        <v>215</v>
      </c>
    </row>
    <row r="48" spans="1:6" x14ac:dyDescent="0.25">
      <c r="A48" s="5">
        <v>45</v>
      </c>
      <c r="B48" s="5" t="s">
        <v>222</v>
      </c>
      <c r="C48" s="5">
        <v>8060.15</v>
      </c>
      <c r="D48" s="5">
        <v>0</v>
      </c>
      <c r="E48" s="5" t="s">
        <v>212</v>
      </c>
      <c r="F48" s="5" t="s">
        <v>215</v>
      </c>
    </row>
    <row r="49" spans="1:6" x14ac:dyDescent="0.25">
      <c r="A49" s="5">
        <v>46</v>
      </c>
      <c r="B49" s="5" t="s">
        <v>222</v>
      </c>
      <c r="C49" s="5">
        <v>13.76</v>
      </c>
      <c r="D49" s="5">
        <v>0</v>
      </c>
      <c r="E49" s="5" t="s">
        <v>212</v>
      </c>
      <c r="F49" s="5" t="s">
        <v>215</v>
      </c>
    </row>
    <row r="50" spans="1:6" x14ac:dyDescent="0.25">
      <c r="A50" s="5">
        <v>47</v>
      </c>
      <c r="B50" s="5" t="s">
        <v>222</v>
      </c>
      <c r="C50" s="5">
        <v>6487.37</v>
      </c>
      <c r="D50" s="5">
        <v>0</v>
      </c>
      <c r="E50" s="5" t="s">
        <v>212</v>
      </c>
      <c r="F50" s="5" t="s">
        <v>215</v>
      </c>
    </row>
    <row r="51" spans="1:6" x14ac:dyDescent="0.25">
      <c r="A51" s="5">
        <v>48</v>
      </c>
      <c r="B51" s="5" t="s">
        <v>222</v>
      </c>
      <c r="C51" s="5">
        <v>10800.65</v>
      </c>
      <c r="D51" s="5">
        <v>0</v>
      </c>
      <c r="E51" s="5" t="s">
        <v>212</v>
      </c>
      <c r="F51" s="5" t="s">
        <v>215</v>
      </c>
    </row>
    <row r="52" spans="1:6" x14ac:dyDescent="0.25">
      <c r="A52" s="5">
        <v>49</v>
      </c>
      <c r="B52" s="5" t="s">
        <v>222</v>
      </c>
      <c r="C52" s="5">
        <v>3440.96</v>
      </c>
      <c r="D52" s="5">
        <v>0</v>
      </c>
      <c r="E52" s="5" t="s">
        <v>212</v>
      </c>
      <c r="F52" s="5" t="s">
        <v>215</v>
      </c>
    </row>
    <row r="53" spans="1:6" x14ac:dyDescent="0.25">
      <c r="A53" s="5">
        <v>50</v>
      </c>
      <c r="B53" s="5" t="s">
        <v>222</v>
      </c>
      <c r="C53" s="5">
        <v>2435.2600000000002</v>
      </c>
      <c r="D53" s="5">
        <v>0</v>
      </c>
      <c r="E53" s="5" t="s">
        <v>212</v>
      </c>
      <c r="F53" s="5" t="s">
        <v>215</v>
      </c>
    </row>
    <row r="54" spans="1:6" x14ac:dyDescent="0.25">
      <c r="A54" s="5">
        <v>51</v>
      </c>
      <c r="B54" s="5" t="s">
        <v>222</v>
      </c>
      <c r="C54" s="5">
        <v>3440.96</v>
      </c>
      <c r="D54" s="5">
        <v>0</v>
      </c>
      <c r="E54" s="5" t="s">
        <v>212</v>
      </c>
      <c r="F54" s="5" t="s">
        <v>215</v>
      </c>
    </row>
    <row r="55" spans="1:6" x14ac:dyDescent="0.25">
      <c r="A55" s="5">
        <v>52</v>
      </c>
      <c r="B55" s="5" t="s">
        <v>222</v>
      </c>
      <c r="C55" s="5">
        <v>3440.96</v>
      </c>
      <c r="D55" s="5">
        <v>0</v>
      </c>
      <c r="E55" s="5" t="s">
        <v>212</v>
      </c>
      <c r="F55" s="5" t="s">
        <v>215</v>
      </c>
    </row>
    <row r="56" spans="1:6" x14ac:dyDescent="0.25">
      <c r="A56" s="5">
        <v>53</v>
      </c>
      <c r="B56" s="5" t="s">
        <v>222</v>
      </c>
      <c r="C56" s="5">
        <v>3440.96</v>
      </c>
      <c r="D56" s="5">
        <v>0</v>
      </c>
      <c r="E56" s="5" t="s">
        <v>212</v>
      </c>
      <c r="F56" s="5" t="s">
        <v>215</v>
      </c>
    </row>
    <row r="57" spans="1:6" x14ac:dyDescent="0.25">
      <c r="A57" s="5">
        <v>54</v>
      </c>
      <c r="B57" s="5" t="s">
        <v>222</v>
      </c>
      <c r="C57" s="5">
        <v>2535.9300000000003</v>
      </c>
      <c r="D57" s="5">
        <v>0</v>
      </c>
      <c r="E57" s="5" t="s">
        <v>212</v>
      </c>
      <c r="F57" s="5" t="s">
        <v>215</v>
      </c>
    </row>
    <row r="58" spans="1:6" x14ac:dyDescent="0.25">
      <c r="A58" s="5">
        <v>55</v>
      </c>
      <c r="B58" s="5" t="s">
        <v>222</v>
      </c>
      <c r="C58" s="5">
        <v>3440.96</v>
      </c>
      <c r="D58" s="5">
        <v>0</v>
      </c>
      <c r="E58" s="5" t="s">
        <v>212</v>
      </c>
      <c r="F58" s="5" t="s">
        <v>215</v>
      </c>
    </row>
    <row r="59" spans="1:6" x14ac:dyDescent="0.25">
      <c r="A59" s="5">
        <v>56</v>
      </c>
      <c r="B59" s="5" t="s">
        <v>222</v>
      </c>
      <c r="C59" s="5">
        <v>3440.96</v>
      </c>
      <c r="D59" s="5">
        <v>0</v>
      </c>
      <c r="E59" s="5" t="s">
        <v>212</v>
      </c>
      <c r="F59" s="5" t="s">
        <v>215</v>
      </c>
    </row>
    <row r="60" spans="1:6" x14ac:dyDescent="0.25">
      <c r="A60" s="5">
        <v>57</v>
      </c>
      <c r="B60" s="5" t="s">
        <v>222</v>
      </c>
      <c r="C60" s="5">
        <v>3440.96</v>
      </c>
      <c r="D60" s="5">
        <v>0</v>
      </c>
      <c r="E60" s="5" t="s">
        <v>212</v>
      </c>
      <c r="F60" s="5" t="s">
        <v>215</v>
      </c>
    </row>
    <row r="61" spans="1:6" x14ac:dyDescent="0.25">
      <c r="A61" s="5">
        <v>58</v>
      </c>
      <c r="B61" s="5" t="s">
        <v>222</v>
      </c>
      <c r="C61" s="5">
        <v>2535.9300000000003</v>
      </c>
      <c r="D61" s="5">
        <v>0</v>
      </c>
      <c r="E61" s="5" t="s">
        <v>212</v>
      </c>
      <c r="F61" s="5" t="s">
        <v>215</v>
      </c>
    </row>
    <row r="62" spans="1:6" x14ac:dyDescent="0.25">
      <c r="A62" s="5">
        <v>59</v>
      </c>
      <c r="B62" s="5" t="s">
        <v>222</v>
      </c>
      <c r="C62" s="5">
        <v>3440.96</v>
      </c>
      <c r="D62" s="5">
        <v>0</v>
      </c>
      <c r="E62" s="5" t="s">
        <v>212</v>
      </c>
      <c r="F62" s="5" t="s">
        <v>215</v>
      </c>
    </row>
    <row r="63" spans="1:6" x14ac:dyDescent="0.25">
      <c r="A63" s="5">
        <v>60</v>
      </c>
      <c r="B63" s="5" t="s">
        <v>222</v>
      </c>
      <c r="C63" s="5">
        <v>3440.96</v>
      </c>
      <c r="D63" s="5">
        <v>0</v>
      </c>
      <c r="E63" s="5" t="s">
        <v>212</v>
      </c>
      <c r="F63" s="5" t="s">
        <v>215</v>
      </c>
    </row>
    <row r="64" spans="1:6" x14ac:dyDescent="0.25">
      <c r="A64" s="5">
        <v>61</v>
      </c>
      <c r="B64" s="5" t="s">
        <v>222</v>
      </c>
      <c r="C64" s="5">
        <v>3440.96</v>
      </c>
      <c r="D64" s="5">
        <v>0</v>
      </c>
      <c r="E64" s="5" t="s">
        <v>212</v>
      </c>
      <c r="F64" s="5" t="s">
        <v>215</v>
      </c>
    </row>
    <row r="65" spans="1:6" x14ac:dyDescent="0.25">
      <c r="A65" s="5">
        <v>62</v>
      </c>
      <c r="B65" s="5" t="s">
        <v>222</v>
      </c>
      <c r="C65" s="5">
        <v>3440.96</v>
      </c>
      <c r="D65" s="5">
        <v>0</v>
      </c>
      <c r="E65" s="5" t="s">
        <v>212</v>
      </c>
      <c r="F65" s="5" t="s">
        <v>215</v>
      </c>
    </row>
    <row r="66" spans="1:6" x14ac:dyDescent="0.25">
      <c r="A66" s="5">
        <v>63</v>
      </c>
      <c r="B66" s="5" t="s">
        <v>222</v>
      </c>
      <c r="C66" s="5">
        <v>3440.96</v>
      </c>
      <c r="D66" s="5">
        <v>0</v>
      </c>
      <c r="E66" s="5" t="s">
        <v>212</v>
      </c>
      <c r="F66" s="5" t="s">
        <v>215</v>
      </c>
    </row>
    <row r="67" spans="1:6" x14ac:dyDescent="0.25">
      <c r="A67" s="5">
        <v>64</v>
      </c>
      <c r="B67" s="5" t="s">
        <v>222</v>
      </c>
      <c r="C67" s="5">
        <v>3440.96</v>
      </c>
      <c r="D67" s="5">
        <v>0</v>
      </c>
      <c r="E67" s="5" t="s">
        <v>212</v>
      </c>
      <c r="F67" s="5" t="s">
        <v>215</v>
      </c>
    </row>
    <row r="68" spans="1:6" x14ac:dyDescent="0.25">
      <c r="A68" s="5">
        <v>65</v>
      </c>
      <c r="B68" s="5" t="s">
        <v>222</v>
      </c>
      <c r="C68" s="5">
        <v>2112.3900000000003</v>
      </c>
      <c r="D68" s="5">
        <v>0</v>
      </c>
      <c r="E68" s="5" t="s">
        <v>212</v>
      </c>
      <c r="F68" s="5" t="s">
        <v>215</v>
      </c>
    </row>
    <row r="69" spans="1:6" x14ac:dyDescent="0.25">
      <c r="A69" s="5">
        <v>66</v>
      </c>
      <c r="B69" s="5" t="s">
        <v>222</v>
      </c>
      <c r="C69" s="5">
        <v>3440.96</v>
      </c>
      <c r="D69" s="5">
        <v>0</v>
      </c>
      <c r="E69" s="5" t="s">
        <v>212</v>
      </c>
      <c r="F69" s="5" t="s">
        <v>215</v>
      </c>
    </row>
    <row r="70" spans="1:6" x14ac:dyDescent="0.25">
      <c r="A70" s="5">
        <v>67</v>
      </c>
      <c r="B70" s="5" t="s">
        <v>222</v>
      </c>
      <c r="C70" s="5">
        <v>3440.96</v>
      </c>
      <c r="D70" s="5">
        <v>0</v>
      </c>
      <c r="E70" s="5" t="s">
        <v>212</v>
      </c>
      <c r="F70" s="5" t="s">
        <v>215</v>
      </c>
    </row>
    <row r="71" spans="1:6" x14ac:dyDescent="0.25">
      <c r="A71" s="5">
        <v>68</v>
      </c>
      <c r="B71" s="5" t="s">
        <v>222</v>
      </c>
      <c r="C71" s="5">
        <v>3440.96</v>
      </c>
      <c r="D71" s="5">
        <v>0</v>
      </c>
      <c r="E71" s="5" t="s">
        <v>212</v>
      </c>
      <c r="F71" s="5" t="s">
        <v>215</v>
      </c>
    </row>
    <row r="72" spans="1:6" x14ac:dyDescent="0.25">
      <c r="A72" s="5">
        <v>69</v>
      </c>
      <c r="B72" s="5" t="s">
        <v>222</v>
      </c>
      <c r="C72" s="5">
        <v>3440.96</v>
      </c>
      <c r="D72" s="5">
        <v>0</v>
      </c>
      <c r="E72" s="5" t="s">
        <v>212</v>
      </c>
      <c r="F72" s="5" t="s">
        <v>215</v>
      </c>
    </row>
    <row r="73" spans="1:6" x14ac:dyDescent="0.25">
      <c r="A73" s="5">
        <v>70</v>
      </c>
      <c r="B73" s="5" t="s">
        <v>222</v>
      </c>
      <c r="C73" s="5">
        <v>3440.96</v>
      </c>
      <c r="D73" s="5">
        <v>0</v>
      </c>
      <c r="E73" s="5" t="s">
        <v>212</v>
      </c>
      <c r="F73" s="5" t="s">
        <v>215</v>
      </c>
    </row>
    <row r="74" spans="1:6" x14ac:dyDescent="0.25">
      <c r="A74" s="5">
        <v>71</v>
      </c>
      <c r="B74" s="5" t="s">
        <v>222</v>
      </c>
      <c r="C74" s="5">
        <v>3440.96</v>
      </c>
      <c r="D74" s="5">
        <v>0</v>
      </c>
      <c r="E74" s="5" t="s">
        <v>212</v>
      </c>
      <c r="F74" s="5" t="s">
        <v>215</v>
      </c>
    </row>
    <row r="75" spans="1:6" x14ac:dyDescent="0.25">
      <c r="A75" s="5">
        <v>72</v>
      </c>
      <c r="B75" s="5" t="s">
        <v>222</v>
      </c>
      <c r="C75" s="5">
        <v>3440.96</v>
      </c>
      <c r="D75" s="5">
        <v>0</v>
      </c>
      <c r="E75" s="5" t="s">
        <v>212</v>
      </c>
      <c r="F75" s="5" t="s">
        <v>215</v>
      </c>
    </row>
    <row r="76" spans="1:6" x14ac:dyDescent="0.25">
      <c r="A76" s="5">
        <v>73</v>
      </c>
      <c r="B76" s="5" t="s">
        <v>222</v>
      </c>
      <c r="C76" s="5">
        <v>3440.96</v>
      </c>
      <c r="D76" s="5">
        <v>0</v>
      </c>
      <c r="E76" s="5" t="s">
        <v>212</v>
      </c>
      <c r="F76" s="5" t="s">
        <v>215</v>
      </c>
    </row>
    <row r="77" spans="1:6" x14ac:dyDescent="0.25">
      <c r="A77" s="5">
        <v>74</v>
      </c>
      <c r="B77" s="5" t="s">
        <v>222</v>
      </c>
      <c r="C77" s="5">
        <v>3440.96</v>
      </c>
      <c r="D77" s="5">
        <v>0</v>
      </c>
      <c r="E77" s="5" t="s">
        <v>212</v>
      </c>
      <c r="F77" s="5" t="s">
        <v>215</v>
      </c>
    </row>
    <row r="78" spans="1:6" x14ac:dyDescent="0.25">
      <c r="A78" s="5">
        <v>75</v>
      </c>
      <c r="B78" s="5" t="s">
        <v>222</v>
      </c>
      <c r="C78" s="5">
        <v>3440.96</v>
      </c>
      <c r="D78" s="5">
        <v>0</v>
      </c>
      <c r="E78" s="5" t="s">
        <v>212</v>
      </c>
      <c r="F78" s="5" t="s">
        <v>215</v>
      </c>
    </row>
    <row r="79" spans="1:6" x14ac:dyDescent="0.25">
      <c r="A79" s="5">
        <v>76</v>
      </c>
      <c r="B79" s="5" t="s">
        <v>222</v>
      </c>
      <c r="C79" s="5">
        <v>3440.96</v>
      </c>
      <c r="D79" s="5">
        <v>0</v>
      </c>
      <c r="E79" s="5" t="s">
        <v>212</v>
      </c>
      <c r="F79" s="5" t="s">
        <v>215</v>
      </c>
    </row>
    <row r="80" spans="1:6" x14ac:dyDescent="0.25">
      <c r="A80" s="5">
        <v>77</v>
      </c>
      <c r="B80" s="5" t="s">
        <v>222</v>
      </c>
      <c r="C80" s="5">
        <v>3440.96</v>
      </c>
      <c r="D80" s="5">
        <v>0</v>
      </c>
      <c r="E80" s="5" t="s">
        <v>212</v>
      </c>
      <c r="F80" s="5" t="s">
        <v>215</v>
      </c>
    </row>
    <row r="81" spans="1:6" x14ac:dyDescent="0.25">
      <c r="A81" s="5">
        <v>78</v>
      </c>
      <c r="B81" s="5" t="s">
        <v>222</v>
      </c>
      <c r="C81" s="5">
        <v>4095.71</v>
      </c>
      <c r="D81" s="5">
        <v>0</v>
      </c>
      <c r="E81" s="5" t="s">
        <v>212</v>
      </c>
      <c r="F81" s="5" t="s">
        <v>215</v>
      </c>
    </row>
    <row r="82" spans="1:6" x14ac:dyDescent="0.25">
      <c r="A82" s="5">
        <v>79</v>
      </c>
      <c r="B82" s="5" t="s">
        <v>222</v>
      </c>
      <c r="C82" s="5">
        <v>3440.96</v>
      </c>
      <c r="D82" s="5">
        <v>0</v>
      </c>
      <c r="E82" s="5" t="s">
        <v>212</v>
      </c>
      <c r="F82" s="5" t="s">
        <v>215</v>
      </c>
    </row>
    <row r="83" spans="1:6" x14ac:dyDescent="0.25">
      <c r="A83" s="5">
        <v>80</v>
      </c>
      <c r="B83" s="5" t="s">
        <v>222</v>
      </c>
      <c r="C83" s="5">
        <v>3440.96</v>
      </c>
      <c r="D83" s="5">
        <v>0</v>
      </c>
      <c r="E83" s="5" t="s">
        <v>212</v>
      </c>
      <c r="F83" s="5" t="s">
        <v>215</v>
      </c>
    </row>
    <row r="84" spans="1:6" x14ac:dyDescent="0.25">
      <c r="A84" s="5">
        <v>81</v>
      </c>
      <c r="B84" s="5" t="s">
        <v>222</v>
      </c>
      <c r="C84" s="5">
        <v>3440.96</v>
      </c>
      <c r="D84" s="5">
        <v>0</v>
      </c>
      <c r="E84" s="5" t="s">
        <v>212</v>
      </c>
      <c r="F84" s="5" t="s">
        <v>215</v>
      </c>
    </row>
    <row r="85" spans="1:6" x14ac:dyDescent="0.25">
      <c r="A85" s="5">
        <v>82</v>
      </c>
      <c r="B85" s="5" t="s">
        <v>222</v>
      </c>
      <c r="C85" s="5">
        <v>3440.96</v>
      </c>
      <c r="D85" s="5">
        <v>0</v>
      </c>
      <c r="E85" s="5" t="s">
        <v>212</v>
      </c>
      <c r="F85" s="5" t="s">
        <v>215</v>
      </c>
    </row>
    <row r="86" spans="1:6" x14ac:dyDescent="0.25">
      <c r="A86" s="5">
        <v>83</v>
      </c>
      <c r="B86" s="5" t="s">
        <v>222</v>
      </c>
      <c r="C86" s="5">
        <v>3440.96</v>
      </c>
      <c r="D86" s="5">
        <v>0</v>
      </c>
      <c r="E86" s="5" t="s">
        <v>212</v>
      </c>
      <c r="F86" s="5" t="s">
        <v>215</v>
      </c>
    </row>
    <row r="87" spans="1:6" x14ac:dyDescent="0.25">
      <c r="A87" s="5">
        <v>84</v>
      </c>
      <c r="B87" s="5" t="s">
        <v>222</v>
      </c>
      <c r="C87" s="5">
        <v>2535.9300000000003</v>
      </c>
      <c r="D87" s="5">
        <v>0</v>
      </c>
      <c r="E87" s="5" t="s">
        <v>212</v>
      </c>
      <c r="F87" s="5" t="s">
        <v>215</v>
      </c>
    </row>
    <row r="88" spans="1:6" x14ac:dyDescent="0.25">
      <c r="A88" s="5">
        <v>85</v>
      </c>
      <c r="B88" s="5" t="s">
        <v>222</v>
      </c>
      <c r="C88" s="5">
        <v>3440.96</v>
      </c>
      <c r="D88" s="5">
        <v>0</v>
      </c>
      <c r="E88" s="5" t="s">
        <v>212</v>
      </c>
      <c r="F88" s="5" t="s">
        <v>215</v>
      </c>
    </row>
    <row r="89" spans="1:6" x14ac:dyDescent="0.25">
      <c r="A89" s="5">
        <v>86</v>
      </c>
      <c r="B89" s="5" t="s">
        <v>222</v>
      </c>
      <c r="C89" s="5">
        <v>3440.96</v>
      </c>
      <c r="D89" s="5">
        <v>0</v>
      </c>
      <c r="E89" s="5" t="s">
        <v>212</v>
      </c>
      <c r="F89" s="5" t="s">
        <v>215</v>
      </c>
    </row>
    <row r="90" spans="1:6" x14ac:dyDescent="0.25">
      <c r="A90" s="5">
        <v>87</v>
      </c>
      <c r="B90" s="5" t="s">
        <v>222</v>
      </c>
      <c r="C90" s="5">
        <v>3440.96</v>
      </c>
      <c r="D90" s="5">
        <v>0</v>
      </c>
      <c r="E90" s="5" t="s">
        <v>212</v>
      </c>
      <c r="F90" s="5" t="s">
        <v>215</v>
      </c>
    </row>
    <row r="91" spans="1:6" x14ac:dyDescent="0.25">
      <c r="A91" s="5">
        <v>88</v>
      </c>
      <c r="B91" s="5" t="s">
        <v>222</v>
      </c>
      <c r="C91" s="5">
        <v>2493.96</v>
      </c>
      <c r="D91" s="5">
        <v>0</v>
      </c>
      <c r="E91" s="5" t="s">
        <v>212</v>
      </c>
      <c r="F91" s="5" t="s">
        <v>215</v>
      </c>
    </row>
    <row r="92" spans="1:6" x14ac:dyDescent="0.25">
      <c r="A92" s="5">
        <v>89</v>
      </c>
      <c r="B92" s="5" t="s">
        <v>222</v>
      </c>
      <c r="C92" s="5">
        <v>1488.26</v>
      </c>
      <c r="D92" s="5">
        <v>0</v>
      </c>
      <c r="E92" s="5" t="s">
        <v>212</v>
      </c>
      <c r="F92" s="5" t="s">
        <v>215</v>
      </c>
    </row>
    <row r="93" spans="1:6" x14ac:dyDescent="0.25">
      <c r="A93" s="5">
        <v>90</v>
      </c>
      <c r="B93" s="5" t="s">
        <v>222</v>
      </c>
      <c r="C93" s="5">
        <v>2493.96</v>
      </c>
      <c r="D93" s="5">
        <v>0</v>
      </c>
      <c r="E93" s="5" t="s">
        <v>212</v>
      </c>
      <c r="F93" s="5" t="s">
        <v>215</v>
      </c>
    </row>
    <row r="94" spans="1:6" x14ac:dyDescent="0.25">
      <c r="A94" s="5">
        <v>91</v>
      </c>
      <c r="B94" s="5" t="s">
        <v>222</v>
      </c>
      <c r="C94" s="5">
        <v>2493.96</v>
      </c>
      <c r="D94" s="5">
        <v>0</v>
      </c>
      <c r="E94" s="5" t="s">
        <v>212</v>
      </c>
      <c r="F94" s="5" t="s">
        <v>215</v>
      </c>
    </row>
    <row r="95" spans="1:6" x14ac:dyDescent="0.25">
      <c r="A95" s="5">
        <v>92</v>
      </c>
      <c r="B95" s="5" t="s">
        <v>222</v>
      </c>
      <c r="C95" s="5">
        <v>1291.6600000000001</v>
      </c>
      <c r="D95" s="5">
        <v>0</v>
      </c>
      <c r="E95" s="5" t="s">
        <v>212</v>
      </c>
      <c r="F95" s="5" t="s">
        <v>215</v>
      </c>
    </row>
    <row r="96" spans="1:6" x14ac:dyDescent="0.25">
      <c r="A96" s="5">
        <v>93</v>
      </c>
      <c r="B96" s="5" t="s">
        <v>222</v>
      </c>
      <c r="C96" s="5">
        <v>2493.96</v>
      </c>
      <c r="D96" s="5">
        <v>0</v>
      </c>
      <c r="E96" s="5" t="s">
        <v>212</v>
      </c>
      <c r="F96" s="5" t="s">
        <v>215</v>
      </c>
    </row>
    <row r="97" spans="1:6" x14ac:dyDescent="0.25">
      <c r="A97" s="5">
        <v>94</v>
      </c>
      <c r="B97" s="5" t="s">
        <v>222</v>
      </c>
      <c r="C97" s="5">
        <v>2493.96</v>
      </c>
      <c r="D97" s="5">
        <v>0</v>
      </c>
      <c r="E97" s="5" t="s">
        <v>212</v>
      </c>
      <c r="F97" s="5" t="s">
        <v>215</v>
      </c>
    </row>
    <row r="98" spans="1:6" x14ac:dyDescent="0.25">
      <c r="A98" s="5">
        <v>95</v>
      </c>
      <c r="B98" s="5" t="s">
        <v>222</v>
      </c>
      <c r="C98" s="5">
        <v>2493.96</v>
      </c>
      <c r="D98" s="5">
        <v>0</v>
      </c>
      <c r="E98" s="5" t="s">
        <v>212</v>
      </c>
      <c r="F98" s="5" t="s">
        <v>215</v>
      </c>
    </row>
    <row r="99" spans="1:6" x14ac:dyDescent="0.25">
      <c r="A99" s="5">
        <v>96</v>
      </c>
      <c r="B99" s="5" t="s">
        <v>222</v>
      </c>
      <c r="C99" s="5">
        <v>2493.96</v>
      </c>
      <c r="D99" s="5">
        <v>0</v>
      </c>
      <c r="E99" s="5" t="s">
        <v>212</v>
      </c>
      <c r="F99" s="5" t="s">
        <v>215</v>
      </c>
    </row>
    <row r="100" spans="1:6" x14ac:dyDescent="0.25">
      <c r="A100" s="5">
        <v>97</v>
      </c>
      <c r="B100" s="5" t="s">
        <v>222</v>
      </c>
      <c r="C100" s="5">
        <v>1488.26</v>
      </c>
      <c r="D100" s="5">
        <v>0</v>
      </c>
      <c r="E100" s="5" t="s">
        <v>212</v>
      </c>
      <c r="F100" s="5" t="s">
        <v>215</v>
      </c>
    </row>
    <row r="101" spans="1:6" x14ac:dyDescent="0.25">
      <c r="A101" s="5">
        <v>98</v>
      </c>
      <c r="B101" s="5" t="s">
        <v>222</v>
      </c>
      <c r="C101" s="5">
        <v>2493.96</v>
      </c>
      <c r="D101" s="5">
        <v>0</v>
      </c>
      <c r="E101" s="5" t="s">
        <v>212</v>
      </c>
      <c r="F101" s="5" t="s">
        <v>215</v>
      </c>
    </row>
    <row r="102" spans="1:6" x14ac:dyDescent="0.25">
      <c r="A102" s="5">
        <v>99</v>
      </c>
      <c r="B102" s="5" t="s">
        <v>222</v>
      </c>
      <c r="C102" s="5">
        <v>2493.96</v>
      </c>
      <c r="D102" s="5">
        <v>0</v>
      </c>
      <c r="E102" s="5" t="s">
        <v>212</v>
      </c>
      <c r="F102" s="5" t="s">
        <v>215</v>
      </c>
    </row>
    <row r="103" spans="1:6" x14ac:dyDescent="0.25">
      <c r="A103" s="5">
        <v>100</v>
      </c>
      <c r="B103" s="5" t="s">
        <v>222</v>
      </c>
      <c r="C103" s="5">
        <v>2493.96</v>
      </c>
      <c r="D103" s="5">
        <v>0</v>
      </c>
      <c r="E103" s="5" t="s">
        <v>212</v>
      </c>
      <c r="F103" s="5" t="s">
        <v>215</v>
      </c>
    </row>
    <row r="104" spans="1:6" x14ac:dyDescent="0.25">
      <c r="A104" s="5">
        <v>101</v>
      </c>
      <c r="B104" s="5" t="s">
        <v>222</v>
      </c>
      <c r="C104" s="5">
        <v>2493.96</v>
      </c>
      <c r="D104" s="5">
        <v>0</v>
      </c>
      <c r="E104" s="5" t="s">
        <v>212</v>
      </c>
      <c r="F104" s="5" t="s">
        <v>215</v>
      </c>
    </row>
    <row r="105" spans="1:6" x14ac:dyDescent="0.25">
      <c r="A105" s="5">
        <v>102</v>
      </c>
      <c r="B105" s="5" t="s">
        <v>222</v>
      </c>
      <c r="C105" s="5">
        <v>2493.96</v>
      </c>
      <c r="D105" s="5">
        <v>0</v>
      </c>
      <c r="E105" s="5" t="s">
        <v>212</v>
      </c>
      <c r="F105" s="5" t="s">
        <v>215</v>
      </c>
    </row>
    <row r="106" spans="1:6" x14ac:dyDescent="0.25">
      <c r="A106" s="5">
        <v>103</v>
      </c>
      <c r="B106" s="5" t="s">
        <v>222</v>
      </c>
      <c r="C106" s="5">
        <v>2493.96</v>
      </c>
      <c r="D106" s="5">
        <v>0</v>
      </c>
      <c r="E106" s="5" t="s">
        <v>212</v>
      </c>
      <c r="F106" s="5" t="s">
        <v>215</v>
      </c>
    </row>
    <row r="107" spans="1:6" x14ac:dyDescent="0.25">
      <c r="A107" s="5">
        <v>104</v>
      </c>
      <c r="B107" s="5" t="s">
        <v>222</v>
      </c>
      <c r="C107" s="5">
        <v>2493.96</v>
      </c>
      <c r="D107" s="5">
        <v>0</v>
      </c>
      <c r="E107" s="5" t="s">
        <v>212</v>
      </c>
      <c r="F107" s="5" t="s">
        <v>215</v>
      </c>
    </row>
    <row r="108" spans="1:6" x14ac:dyDescent="0.25">
      <c r="A108" s="5">
        <v>105</v>
      </c>
      <c r="B108" s="5" t="s">
        <v>222</v>
      </c>
      <c r="C108" s="5">
        <v>2493.96</v>
      </c>
      <c r="D108" s="5">
        <v>0</v>
      </c>
      <c r="E108" s="5" t="s">
        <v>212</v>
      </c>
      <c r="F108" s="5" t="s">
        <v>215</v>
      </c>
    </row>
    <row r="109" spans="1:6" x14ac:dyDescent="0.25">
      <c r="A109" s="5">
        <v>106</v>
      </c>
      <c r="B109" s="5" t="s">
        <v>222</v>
      </c>
      <c r="C109" s="5">
        <v>2493.96</v>
      </c>
      <c r="D109" s="5">
        <v>0</v>
      </c>
      <c r="E109" s="5" t="s">
        <v>212</v>
      </c>
      <c r="F109" s="5" t="s">
        <v>215</v>
      </c>
    </row>
    <row r="110" spans="1:6" x14ac:dyDescent="0.25">
      <c r="A110" s="5">
        <v>107</v>
      </c>
      <c r="B110" s="5" t="s">
        <v>222</v>
      </c>
      <c r="C110" s="5">
        <v>2493.96</v>
      </c>
      <c r="D110" s="5">
        <v>0</v>
      </c>
      <c r="E110" s="5" t="s">
        <v>212</v>
      </c>
      <c r="F110" s="5" t="s">
        <v>215</v>
      </c>
    </row>
    <row r="111" spans="1:6" x14ac:dyDescent="0.25">
      <c r="A111" s="5">
        <v>108</v>
      </c>
      <c r="B111" s="5" t="s">
        <v>222</v>
      </c>
      <c r="C111" s="5">
        <v>2493.96</v>
      </c>
      <c r="D111" s="5">
        <v>0</v>
      </c>
      <c r="E111" s="5" t="s">
        <v>212</v>
      </c>
      <c r="F111" s="5" t="s">
        <v>215</v>
      </c>
    </row>
    <row r="112" spans="1:6" x14ac:dyDescent="0.25">
      <c r="A112" s="5">
        <v>109</v>
      </c>
      <c r="B112" s="5" t="s">
        <v>222</v>
      </c>
      <c r="C112" s="5">
        <v>2493.96</v>
      </c>
      <c r="D112" s="5">
        <v>0</v>
      </c>
      <c r="E112" s="5" t="s">
        <v>212</v>
      </c>
      <c r="F112" s="5" t="s">
        <v>215</v>
      </c>
    </row>
    <row r="113" spans="1:6" x14ac:dyDescent="0.25">
      <c r="A113" s="5">
        <v>110</v>
      </c>
      <c r="B113" s="5" t="s">
        <v>222</v>
      </c>
      <c r="C113" s="5">
        <v>2493.96</v>
      </c>
      <c r="D113" s="5">
        <v>0</v>
      </c>
      <c r="E113" s="5" t="s">
        <v>212</v>
      </c>
      <c r="F113" s="5" t="s">
        <v>215</v>
      </c>
    </row>
    <row r="114" spans="1:6" x14ac:dyDescent="0.25">
      <c r="A114" s="5">
        <v>111</v>
      </c>
      <c r="B114" s="5" t="s">
        <v>222</v>
      </c>
      <c r="C114" s="5">
        <v>2493.96</v>
      </c>
      <c r="D114" s="5">
        <v>0</v>
      </c>
      <c r="E114" s="5" t="s">
        <v>212</v>
      </c>
      <c r="F114" s="5" t="s">
        <v>215</v>
      </c>
    </row>
    <row r="115" spans="1:6" x14ac:dyDescent="0.25">
      <c r="A115" s="5">
        <v>112</v>
      </c>
      <c r="B115" s="5" t="s">
        <v>222</v>
      </c>
      <c r="C115" s="5">
        <v>2493.96</v>
      </c>
      <c r="D115" s="5">
        <v>0</v>
      </c>
      <c r="E115" s="5" t="s">
        <v>212</v>
      </c>
      <c r="F115" s="5" t="s">
        <v>215</v>
      </c>
    </row>
    <row r="116" spans="1:6" x14ac:dyDescent="0.25">
      <c r="A116" s="5">
        <v>113</v>
      </c>
      <c r="B116" s="5" t="s">
        <v>222</v>
      </c>
      <c r="C116" s="5">
        <v>2493.96</v>
      </c>
      <c r="D116" s="5">
        <v>0</v>
      </c>
      <c r="E116" s="5" t="s">
        <v>212</v>
      </c>
      <c r="F116" s="5" t="s">
        <v>215</v>
      </c>
    </row>
    <row r="117" spans="1:6" x14ac:dyDescent="0.25">
      <c r="A117" s="5">
        <v>114</v>
      </c>
      <c r="B117" s="5" t="s">
        <v>222</v>
      </c>
      <c r="C117" s="5">
        <v>2493.96</v>
      </c>
      <c r="D117" s="5">
        <v>0</v>
      </c>
      <c r="E117" s="5" t="s">
        <v>212</v>
      </c>
      <c r="F117" s="5" t="s">
        <v>215</v>
      </c>
    </row>
    <row r="118" spans="1:6" x14ac:dyDescent="0.25">
      <c r="A118" s="5">
        <v>115</v>
      </c>
      <c r="B118" s="5" t="s">
        <v>222</v>
      </c>
      <c r="C118" s="5">
        <v>2493.96</v>
      </c>
      <c r="D118" s="5">
        <v>0</v>
      </c>
      <c r="E118" s="5" t="s">
        <v>212</v>
      </c>
      <c r="F118" s="5" t="s">
        <v>215</v>
      </c>
    </row>
    <row r="119" spans="1:6" x14ac:dyDescent="0.25">
      <c r="A119" s="5">
        <v>116</v>
      </c>
      <c r="B119" s="5" t="s">
        <v>222</v>
      </c>
      <c r="C119" s="5">
        <v>2493.96</v>
      </c>
      <c r="D119" s="5">
        <v>0</v>
      </c>
      <c r="E119" s="5" t="s">
        <v>212</v>
      </c>
      <c r="F119" s="5" t="s">
        <v>215</v>
      </c>
    </row>
    <row r="120" spans="1:6" x14ac:dyDescent="0.25">
      <c r="A120" s="5">
        <v>117</v>
      </c>
      <c r="B120" s="5" t="s">
        <v>222</v>
      </c>
      <c r="C120" s="5">
        <v>1488.26</v>
      </c>
      <c r="D120" s="5">
        <v>0</v>
      </c>
      <c r="E120" s="5" t="s">
        <v>212</v>
      </c>
      <c r="F120" s="5" t="s">
        <v>215</v>
      </c>
    </row>
    <row r="121" spans="1:6" x14ac:dyDescent="0.25">
      <c r="A121" s="5">
        <v>118</v>
      </c>
      <c r="B121" s="5" t="s">
        <v>222</v>
      </c>
      <c r="C121" s="5">
        <v>2493.96</v>
      </c>
      <c r="D121" s="5">
        <v>0</v>
      </c>
      <c r="E121" s="5" t="s">
        <v>212</v>
      </c>
      <c r="F121" s="5" t="s">
        <v>215</v>
      </c>
    </row>
    <row r="122" spans="1:6" x14ac:dyDescent="0.25">
      <c r="A122" s="5">
        <v>119</v>
      </c>
      <c r="B122" s="5" t="s">
        <v>222</v>
      </c>
      <c r="C122" s="5">
        <v>2493.96</v>
      </c>
      <c r="D122" s="5">
        <v>0</v>
      </c>
      <c r="E122" s="5" t="s">
        <v>212</v>
      </c>
      <c r="F122" s="5" t="s">
        <v>215</v>
      </c>
    </row>
    <row r="123" spans="1:6" x14ac:dyDescent="0.25">
      <c r="A123" s="5">
        <v>120</v>
      </c>
      <c r="B123" s="5" t="s">
        <v>222</v>
      </c>
      <c r="C123" s="5">
        <v>2493.96</v>
      </c>
      <c r="D123" s="5">
        <v>0</v>
      </c>
      <c r="E123" s="5" t="s">
        <v>212</v>
      </c>
      <c r="F123" s="5" t="s">
        <v>215</v>
      </c>
    </row>
    <row r="124" spans="1:6" x14ac:dyDescent="0.25">
      <c r="A124" s="5">
        <v>121</v>
      </c>
      <c r="B124" s="5" t="s">
        <v>222</v>
      </c>
      <c r="C124" s="5">
        <v>2493.96</v>
      </c>
      <c r="D124" s="5">
        <v>0</v>
      </c>
      <c r="E124" s="5" t="s">
        <v>212</v>
      </c>
      <c r="F124" s="5" t="s">
        <v>215</v>
      </c>
    </row>
    <row r="125" spans="1:6" x14ac:dyDescent="0.25">
      <c r="A125" s="5">
        <v>122</v>
      </c>
      <c r="B125" s="5" t="s">
        <v>222</v>
      </c>
      <c r="C125" s="5">
        <v>1764.41</v>
      </c>
      <c r="D125" s="5">
        <v>0</v>
      </c>
      <c r="E125" s="5" t="s">
        <v>212</v>
      </c>
      <c r="F125" s="5" t="s">
        <v>215</v>
      </c>
    </row>
    <row r="126" spans="1:6" x14ac:dyDescent="0.25">
      <c r="A126" s="5">
        <v>123</v>
      </c>
      <c r="B126" s="5" t="s">
        <v>222</v>
      </c>
      <c r="C126" s="5">
        <v>1764.41</v>
      </c>
      <c r="D126" s="5">
        <v>0</v>
      </c>
      <c r="E126" s="5" t="s">
        <v>212</v>
      </c>
      <c r="F126" s="5" t="s">
        <v>215</v>
      </c>
    </row>
    <row r="127" spans="1:6" x14ac:dyDescent="0.25">
      <c r="A127" s="5">
        <v>124</v>
      </c>
      <c r="B127" s="5" t="s">
        <v>222</v>
      </c>
      <c r="C127" s="5">
        <v>1953.96</v>
      </c>
      <c r="D127" s="5">
        <v>0</v>
      </c>
      <c r="E127" s="5" t="s">
        <v>212</v>
      </c>
      <c r="F127" s="5" t="s">
        <v>215</v>
      </c>
    </row>
    <row r="128" spans="1:6" x14ac:dyDescent="0.25">
      <c r="A128" s="5">
        <v>125</v>
      </c>
      <c r="B128" s="5" t="s">
        <v>222</v>
      </c>
      <c r="C128" s="5">
        <v>1953.96</v>
      </c>
      <c r="D128" s="5">
        <v>0</v>
      </c>
      <c r="E128" s="5" t="s">
        <v>212</v>
      </c>
      <c r="F128" s="5" t="s">
        <v>215</v>
      </c>
    </row>
    <row r="129" spans="1:6" x14ac:dyDescent="0.25">
      <c r="A129" s="5">
        <v>126</v>
      </c>
      <c r="B129" s="5" t="s">
        <v>222</v>
      </c>
      <c r="C129" s="5">
        <v>1953.96</v>
      </c>
      <c r="D129" s="5">
        <v>0</v>
      </c>
      <c r="E129" s="5" t="s">
        <v>212</v>
      </c>
      <c r="F129" s="5" t="s">
        <v>215</v>
      </c>
    </row>
    <row r="130" spans="1:6" x14ac:dyDescent="0.25">
      <c r="A130" s="5">
        <v>127</v>
      </c>
      <c r="B130" s="5" t="s">
        <v>222</v>
      </c>
      <c r="C130" s="5">
        <v>1953.96</v>
      </c>
      <c r="D130" s="5">
        <v>0</v>
      </c>
      <c r="E130" s="5" t="s">
        <v>212</v>
      </c>
      <c r="F130" s="5" t="s">
        <v>215</v>
      </c>
    </row>
    <row r="131" spans="1:6" x14ac:dyDescent="0.25">
      <c r="A131" s="5">
        <v>128</v>
      </c>
      <c r="B131" s="5" t="s">
        <v>222</v>
      </c>
      <c r="C131" s="5">
        <v>1953.96</v>
      </c>
      <c r="D131" s="5">
        <v>0</v>
      </c>
      <c r="E131" s="5" t="s">
        <v>212</v>
      </c>
      <c r="F131" s="5" t="s">
        <v>215</v>
      </c>
    </row>
    <row r="132" spans="1:6" x14ac:dyDescent="0.25">
      <c r="A132" s="5">
        <v>129</v>
      </c>
      <c r="B132" s="5" t="s">
        <v>222</v>
      </c>
      <c r="C132" s="5">
        <v>1953.96</v>
      </c>
      <c r="D132" s="5">
        <v>0</v>
      </c>
      <c r="E132" s="5" t="s">
        <v>212</v>
      </c>
      <c r="F132" s="5" t="s">
        <v>215</v>
      </c>
    </row>
    <row r="133" spans="1:6" x14ac:dyDescent="0.25">
      <c r="A133" s="5">
        <v>130</v>
      </c>
      <c r="B133" s="5" t="s">
        <v>222</v>
      </c>
      <c r="C133" s="5">
        <v>1953.96</v>
      </c>
      <c r="D133" s="5">
        <v>0</v>
      </c>
      <c r="E133" s="5" t="s">
        <v>212</v>
      </c>
      <c r="F133" s="5" t="s">
        <v>215</v>
      </c>
    </row>
    <row r="134" spans="1:6" x14ac:dyDescent="0.25">
      <c r="A134" s="5">
        <v>131</v>
      </c>
      <c r="B134" s="5" t="s">
        <v>222</v>
      </c>
      <c r="C134" s="5">
        <v>1048.9299999999998</v>
      </c>
      <c r="D134" s="5">
        <v>0</v>
      </c>
      <c r="E134" s="5" t="s">
        <v>212</v>
      </c>
      <c r="F134" s="5" t="s">
        <v>215</v>
      </c>
    </row>
    <row r="135" spans="1:6" x14ac:dyDescent="0.25">
      <c r="A135" s="5">
        <v>132</v>
      </c>
      <c r="B135" s="5" t="s">
        <v>222</v>
      </c>
      <c r="C135" s="5">
        <v>1953.96</v>
      </c>
      <c r="D135" s="5">
        <v>0</v>
      </c>
      <c r="E135" s="5" t="s">
        <v>212</v>
      </c>
      <c r="F135" s="5" t="s">
        <v>215</v>
      </c>
    </row>
    <row r="136" spans="1:6" x14ac:dyDescent="0.25">
      <c r="A136" s="5">
        <v>133</v>
      </c>
      <c r="B136" s="5" t="s">
        <v>222</v>
      </c>
      <c r="C136" s="5">
        <v>1953.96</v>
      </c>
      <c r="D136" s="5">
        <v>0</v>
      </c>
      <c r="E136" s="5" t="s">
        <v>212</v>
      </c>
      <c r="F136" s="5" t="s">
        <v>215</v>
      </c>
    </row>
    <row r="137" spans="1:6" x14ac:dyDescent="0.25">
      <c r="A137" s="5">
        <v>134</v>
      </c>
      <c r="B137" s="5" t="s">
        <v>222</v>
      </c>
      <c r="C137" s="5">
        <v>948.26</v>
      </c>
      <c r="D137" s="5">
        <v>0</v>
      </c>
      <c r="E137" s="5" t="s">
        <v>212</v>
      </c>
      <c r="F137" s="5" t="s">
        <v>215</v>
      </c>
    </row>
    <row r="138" spans="1:6" x14ac:dyDescent="0.25">
      <c r="A138" s="5">
        <v>135</v>
      </c>
      <c r="B138" s="5" t="s">
        <v>222</v>
      </c>
      <c r="C138" s="5">
        <v>1048.9299999999998</v>
      </c>
      <c r="D138" s="5">
        <v>0</v>
      </c>
      <c r="E138" s="5" t="s">
        <v>212</v>
      </c>
      <c r="F138" s="5" t="s">
        <v>215</v>
      </c>
    </row>
    <row r="139" spans="1:6" x14ac:dyDescent="0.25">
      <c r="A139" s="5">
        <v>136</v>
      </c>
      <c r="B139" s="5" t="s">
        <v>222</v>
      </c>
      <c r="C139" s="5">
        <v>948.26</v>
      </c>
      <c r="D139" s="5">
        <v>0</v>
      </c>
      <c r="E139" s="5" t="s">
        <v>212</v>
      </c>
      <c r="F139" s="5" t="s">
        <v>215</v>
      </c>
    </row>
    <row r="140" spans="1:6" x14ac:dyDescent="0.25">
      <c r="A140" s="5">
        <v>137</v>
      </c>
      <c r="B140" s="5" t="s">
        <v>222</v>
      </c>
      <c r="C140" s="5">
        <v>1048.9299999999998</v>
      </c>
      <c r="D140" s="5">
        <v>0</v>
      </c>
      <c r="E140" s="5" t="s">
        <v>212</v>
      </c>
      <c r="F140" s="5" t="s">
        <v>215</v>
      </c>
    </row>
    <row r="141" spans="1:6" x14ac:dyDescent="0.25">
      <c r="A141" s="5">
        <v>138</v>
      </c>
      <c r="B141" s="5" t="s">
        <v>222</v>
      </c>
      <c r="C141" s="5">
        <v>948.26</v>
      </c>
      <c r="D141" s="5">
        <v>0</v>
      </c>
      <c r="E141" s="5" t="s">
        <v>212</v>
      </c>
      <c r="F141" s="5" t="s">
        <v>215</v>
      </c>
    </row>
    <row r="142" spans="1:6" x14ac:dyDescent="0.25">
      <c r="A142" s="5">
        <v>139</v>
      </c>
      <c r="B142" s="5" t="s">
        <v>222</v>
      </c>
      <c r="C142" s="5">
        <v>823.66</v>
      </c>
      <c r="D142" s="5">
        <v>0</v>
      </c>
      <c r="E142" s="5" t="s">
        <v>212</v>
      </c>
      <c r="F142" s="5" t="s">
        <v>215</v>
      </c>
    </row>
    <row r="143" spans="1:6" x14ac:dyDescent="0.25">
      <c r="A143" s="5">
        <v>140</v>
      </c>
      <c r="B143" s="5" t="s">
        <v>222</v>
      </c>
      <c r="C143" s="5">
        <v>1953.96</v>
      </c>
      <c r="D143" s="5">
        <v>0</v>
      </c>
      <c r="E143" s="5" t="s">
        <v>212</v>
      </c>
      <c r="F143" s="5" t="s">
        <v>215</v>
      </c>
    </row>
    <row r="144" spans="1:6" x14ac:dyDescent="0.25">
      <c r="A144" s="5">
        <v>141</v>
      </c>
      <c r="B144" s="5" t="s">
        <v>222</v>
      </c>
      <c r="C144" s="5">
        <v>1953.96</v>
      </c>
      <c r="D144" s="5">
        <v>0</v>
      </c>
      <c r="E144" s="5" t="s">
        <v>212</v>
      </c>
      <c r="F144" s="5" t="s">
        <v>215</v>
      </c>
    </row>
    <row r="145" spans="1:6" x14ac:dyDescent="0.25">
      <c r="A145" s="5">
        <v>142</v>
      </c>
      <c r="B145" s="5" t="s">
        <v>222</v>
      </c>
      <c r="C145" s="5">
        <v>1953.96</v>
      </c>
      <c r="D145" s="5">
        <v>0</v>
      </c>
      <c r="E145" s="5" t="s">
        <v>212</v>
      </c>
      <c r="F145" s="5" t="s">
        <v>215</v>
      </c>
    </row>
    <row r="146" spans="1:6" x14ac:dyDescent="0.25">
      <c r="A146" s="5">
        <v>143</v>
      </c>
      <c r="B146" s="5" t="s">
        <v>222</v>
      </c>
      <c r="C146" s="5">
        <v>1953.96</v>
      </c>
      <c r="D146" s="5">
        <v>0</v>
      </c>
      <c r="E146" s="5" t="s">
        <v>212</v>
      </c>
      <c r="F146" s="5" t="s">
        <v>215</v>
      </c>
    </row>
    <row r="147" spans="1:6" x14ac:dyDescent="0.25">
      <c r="A147" s="5">
        <v>144</v>
      </c>
      <c r="B147" s="5" t="s">
        <v>222</v>
      </c>
      <c r="C147" s="5">
        <v>1953.96</v>
      </c>
      <c r="D147" s="5">
        <v>0</v>
      </c>
      <c r="E147" s="5" t="s">
        <v>212</v>
      </c>
      <c r="F147" s="5" t="s">
        <v>215</v>
      </c>
    </row>
    <row r="148" spans="1:6" x14ac:dyDescent="0.25">
      <c r="A148" s="5">
        <v>145</v>
      </c>
      <c r="B148" s="5" t="s">
        <v>222</v>
      </c>
      <c r="C148" s="5">
        <v>1953.96</v>
      </c>
      <c r="D148" s="5">
        <v>0</v>
      </c>
      <c r="E148" s="5" t="s">
        <v>212</v>
      </c>
      <c r="F148" s="5" t="s">
        <v>215</v>
      </c>
    </row>
    <row r="149" spans="1:6" x14ac:dyDescent="0.25">
      <c r="A149" s="5">
        <v>146</v>
      </c>
      <c r="B149" s="5" t="s">
        <v>222</v>
      </c>
      <c r="C149" s="5">
        <v>1953.96</v>
      </c>
      <c r="D149" s="5">
        <v>0</v>
      </c>
      <c r="E149" s="5" t="s">
        <v>212</v>
      </c>
      <c r="F149" s="5" t="s">
        <v>215</v>
      </c>
    </row>
    <row r="150" spans="1:6" x14ac:dyDescent="0.25">
      <c r="A150" s="5">
        <v>147</v>
      </c>
      <c r="B150" s="5" t="s">
        <v>222</v>
      </c>
      <c r="C150" s="5">
        <v>1048.9299999999998</v>
      </c>
      <c r="D150" s="5">
        <v>0</v>
      </c>
      <c r="E150" s="5" t="s">
        <v>212</v>
      </c>
      <c r="F150" s="5" t="s">
        <v>215</v>
      </c>
    </row>
    <row r="151" spans="1:6" x14ac:dyDescent="0.25">
      <c r="A151" s="5">
        <v>148</v>
      </c>
      <c r="B151" s="5" t="s">
        <v>222</v>
      </c>
      <c r="C151" s="5">
        <v>1048.9299999999998</v>
      </c>
      <c r="D151" s="5">
        <v>0</v>
      </c>
      <c r="E151" s="5" t="s">
        <v>212</v>
      </c>
      <c r="F151" s="5" t="s">
        <v>215</v>
      </c>
    </row>
    <row r="152" spans="1:6" x14ac:dyDescent="0.25">
      <c r="A152" s="5">
        <v>149</v>
      </c>
      <c r="B152" s="5" t="s">
        <v>222</v>
      </c>
      <c r="C152" s="5">
        <v>1953.96</v>
      </c>
      <c r="D152" s="5">
        <v>0</v>
      </c>
      <c r="E152" s="5" t="s">
        <v>212</v>
      </c>
      <c r="F152" s="5" t="s">
        <v>215</v>
      </c>
    </row>
    <row r="153" spans="1:6" x14ac:dyDescent="0.25">
      <c r="A153" s="5">
        <v>150</v>
      </c>
      <c r="B153" s="5" t="s">
        <v>222</v>
      </c>
      <c r="C153" s="5">
        <v>1953.96</v>
      </c>
      <c r="D153" s="5">
        <v>0</v>
      </c>
      <c r="E153" s="5" t="s">
        <v>212</v>
      </c>
      <c r="F153" s="5" t="s">
        <v>215</v>
      </c>
    </row>
    <row r="154" spans="1:6" x14ac:dyDescent="0.25">
      <c r="A154" s="5">
        <v>151</v>
      </c>
      <c r="B154" s="5" t="s">
        <v>222</v>
      </c>
      <c r="C154" s="5">
        <v>1953.96</v>
      </c>
      <c r="D154" s="5">
        <v>0</v>
      </c>
      <c r="E154" s="5" t="s">
        <v>212</v>
      </c>
      <c r="F154" s="5" t="s">
        <v>215</v>
      </c>
    </row>
    <row r="155" spans="1:6" x14ac:dyDescent="0.25">
      <c r="A155" s="5">
        <v>152</v>
      </c>
      <c r="B155" s="5" t="s">
        <v>222</v>
      </c>
      <c r="C155" s="5">
        <v>1953.96</v>
      </c>
      <c r="D155" s="5">
        <v>0</v>
      </c>
      <c r="E155" s="5" t="s">
        <v>212</v>
      </c>
      <c r="F155" s="5" t="s">
        <v>215</v>
      </c>
    </row>
    <row r="156" spans="1:6" x14ac:dyDescent="0.25">
      <c r="A156" s="5">
        <v>153</v>
      </c>
      <c r="B156" s="5" t="s">
        <v>222</v>
      </c>
      <c r="C156" s="5">
        <v>1953.96</v>
      </c>
      <c r="D156" s="5">
        <v>0</v>
      </c>
      <c r="E156" s="5" t="s">
        <v>212</v>
      </c>
      <c r="F156" s="5" t="s">
        <v>215</v>
      </c>
    </row>
    <row r="157" spans="1:6" x14ac:dyDescent="0.25">
      <c r="A157" s="5">
        <v>154</v>
      </c>
      <c r="B157" s="5" t="s">
        <v>222</v>
      </c>
      <c r="C157" s="5">
        <v>1953.96</v>
      </c>
      <c r="D157" s="5">
        <v>0</v>
      </c>
      <c r="E157" s="5" t="s">
        <v>212</v>
      </c>
      <c r="F157" s="5" t="s">
        <v>215</v>
      </c>
    </row>
    <row r="158" spans="1:6" x14ac:dyDescent="0.25">
      <c r="A158" s="5">
        <v>155</v>
      </c>
      <c r="B158" s="5" t="s">
        <v>222</v>
      </c>
      <c r="C158" s="5">
        <v>1953.96</v>
      </c>
      <c r="D158" s="5">
        <v>0</v>
      </c>
      <c r="E158" s="5" t="s">
        <v>212</v>
      </c>
      <c r="F158" s="5" t="s">
        <v>215</v>
      </c>
    </row>
    <row r="159" spans="1:6" x14ac:dyDescent="0.25">
      <c r="A159" s="5">
        <v>156</v>
      </c>
      <c r="B159" s="5" t="s">
        <v>222</v>
      </c>
      <c r="C159" s="5">
        <v>2608.71</v>
      </c>
      <c r="D159" s="5">
        <v>0</v>
      </c>
      <c r="E159" s="5" t="s">
        <v>212</v>
      </c>
      <c r="F159" s="5" t="s">
        <v>215</v>
      </c>
    </row>
    <row r="160" spans="1:6" x14ac:dyDescent="0.25">
      <c r="A160" s="5">
        <v>157</v>
      </c>
      <c r="B160" s="5" t="s">
        <v>222</v>
      </c>
      <c r="C160" s="5">
        <v>1953.96</v>
      </c>
      <c r="D160" s="5">
        <v>0</v>
      </c>
      <c r="E160" s="5" t="s">
        <v>212</v>
      </c>
      <c r="F160" s="5" t="s">
        <v>215</v>
      </c>
    </row>
    <row r="161" spans="1:6" x14ac:dyDescent="0.25">
      <c r="A161" s="5">
        <v>158</v>
      </c>
      <c r="B161" s="5" t="s">
        <v>222</v>
      </c>
      <c r="C161" s="5">
        <v>1048.9299999999998</v>
      </c>
      <c r="D161" s="5">
        <v>0</v>
      </c>
      <c r="E161" s="5" t="s">
        <v>212</v>
      </c>
      <c r="F161" s="5" t="s">
        <v>215</v>
      </c>
    </row>
    <row r="162" spans="1:6" x14ac:dyDescent="0.25">
      <c r="A162" s="5">
        <v>159</v>
      </c>
      <c r="B162" s="5" t="s">
        <v>222</v>
      </c>
      <c r="C162" s="5">
        <v>1953.96</v>
      </c>
      <c r="D162" s="5">
        <v>0</v>
      </c>
      <c r="E162" s="5" t="s">
        <v>212</v>
      </c>
      <c r="F162" s="5" t="s">
        <v>215</v>
      </c>
    </row>
    <row r="163" spans="1:6" x14ac:dyDescent="0.25">
      <c r="A163" s="5">
        <v>160</v>
      </c>
      <c r="B163" s="5" t="s">
        <v>222</v>
      </c>
      <c r="C163" s="5">
        <v>1953.96</v>
      </c>
      <c r="D163" s="5">
        <v>0</v>
      </c>
      <c r="E163" s="5" t="s">
        <v>212</v>
      </c>
      <c r="F163" s="5" t="s">
        <v>215</v>
      </c>
    </row>
    <row r="164" spans="1:6" x14ac:dyDescent="0.25">
      <c r="A164" s="5">
        <v>161</v>
      </c>
      <c r="B164" s="5" t="s">
        <v>222</v>
      </c>
      <c r="C164" s="5">
        <v>1953.96</v>
      </c>
      <c r="D164" s="5">
        <v>0</v>
      </c>
      <c r="E164" s="5" t="s">
        <v>212</v>
      </c>
      <c r="F164" s="5" t="s">
        <v>215</v>
      </c>
    </row>
    <row r="165" spans="1:6" x14ac:dyDescent="0.25">
      <c r="A165" s="5">
        <v>162</v>
      </c>
      <c r="B165" s="5" t="s">
        <v>222</v>
      </c>
      <c r="C165" s="5">
        <v>1953.96</v>
      </c>
      <c r="D165" s="5">
        <v>0</v>
      </c>
      <c r="E165" s="5" t="s">
        <v>212</v>
      </c>
      <c r="F165" s="5" t="s">
        <v>215</v>
      </c>
    </row>
    <row r="166" spans="1:6" x14ac:dyDescent="0.25">
      <c r="A166" s="5">
        <v>163</v>
      </c>
      <c r="B166" s="5" t="s">
        <v>222</v>
      </c>
      <c r="C166" s="5">
        <v>1953.96</v>
      </c>
      <c r="D166" s="5">
        <v>0</v>
      </c>
      <c r="E166" s="5" t="s">
        <v>212</v>
      </c>
      <c r="F166" s="5" t="s">
        <v>215</v>
      </c>
    </row>
    <row r="167" spans="1:6" x14ac:dyDescent="0.25">
      <c r="A167" s="5">
        <v>164</v>
      </c>
      <c r="B167" s="5" t="s">
        <v>222</v>
      </c>
      <c r="C167" s="5">
        <v>1048.9299999999998</v>
      </c>
      <c r="D167" s="5">
        <v>0</v>
      </c>
      <c r="E167" s="5" t="s">
        <v>212</v>
      </c>
      <c r="F167" s="5" t="s">
        <v>215</v>
      </c>
    </row>
    <row r="168" spans="1:6" x14ac:dyDescent="0.25">
      <c r="A168" s="5">
        <v>165</v>
      </c>
      <c r="B168" s="5" t="s">
        <v>222</v>
      </c>
      <c r="C168" s="5">
        <v>1953.96</v>
      </c>
      <c r="D168" s="5">
        <v>0</v>
      </c>
      <c r="E168" s="5" t="s">
        <v>212</v>
      </c>
      <c r="F168" s="5" t="s">
        <v>215</v>
      </c>
    </row>
    <row r="169" spans="1:6" x14ac:dyDescent="0.25">
      <c r="A169" s="5">
        <v>166</v>
      </c>
      <c r="B169" s="5" t="s">
        <v>222</v>
      </c>
      <c r="C169" s="5">
        <v>1048.9299999999998</v>
      </c>
      <c r="D169" s="5">
        <v>0</v>
      </c>
      <c r="E169" s="5" t="s">
        <v>212</v>
      </c>
      <c r="F169" s="5" t="s">
        <v>215</v>
      </c>
    </row>
    <row r="170" spans="1:6" x14ac:dyDescent="0.25">
      <c r="A170" s="5">
        <v>167</v>
      </c>
      <c r="B170" s="5" t="s">
        <v>222</v>
      </c>
      <c r="C170" s="5">
        <v>1048.9299999999998</v>
      </c>
      <c r="D170" s="5">
        <v>0</v>
      </c>
      <c r="E170" s="5" t="s">
        <v>212</v>
      </c>
      <c r="F170" s="5" t="s">
        <v>215</v>
      </c>
    </row>
    <row r="171" spans="1:6" x14ac:dyDescent="0.25">
      <c r="A171" s="5">
        <v>168</v>
      </c>
      <c r="B171" s="5" t="s">
        <v>222</v>
      </c>
      <c r="C171" s="5">
        <v>1953.96</v>
      </c>
      <c r="D171" s="5">
        <v>0</v>
      </c>
      <c r="E171" s="5" t="s">
        <v>212</v>
      </c>
      <c r="F171" s="5" t="s">
        <v>215</v>
      </c>
    </row>
    <row r="172" spans="1:6" x14ac:dyDescent="0.25">
      <c r="A172" s="5">
        <v>169</v>
      </c>
      <c r="B172" s="5" t="s">
        <v>222</v>
      </c>
      <c r="C172" s="5">
        <v>1953.96</v>
      </c>
      <c r="D172" s="5">
        <v>0</v>
      </c>
      <c r="E172" s="5" t="s">
        <v>212</v>
      </c>
      <c r="F172" s="5" t="s">
        <v>215</v>
      </c>
    </row>
    <row r="173" spans="1:6" x14ac:dyDescent="0.25">
      <c r="A173" s="5">
        <v>170</v>
      </c>
      <c r="B173" s="5" t="s">
        <v>222</v>
      </c>
      <c r="C173" s="5">
        <v>1953.96</v>
      </c>
      <c r="D173" s="5">
        <v>0</v>
      </c>
      <c r="E173" s="5" t="s">
        <v>212</v>
      </c>
      <c r="F173" s="5" t="s">
        <v>215</v>
      </c>
    </row>
    <row r="174" spans="1:6" x14ac:dyDescent="0.25">
      <c r="A174" s="5">
        <v>171</v>
      </c>
      <c r="B174" s="5" t="s">
        <v>222</v>
      </c>
      <c r="C174" s="5">
        <v>1953.96</v>
      </c>
      <c r="D174" s="5">
        <v>0</v>
      </c>
      <c r="E174" s="5" t="s">
        <v>212</v>
      </c>
      <c r="F174" s="5" t="s">
        <v>215</v>
      </c>
    </row>
    <row r="175" spans="1:6" x14ac:dyDescent="0.25">
      <c r="A175" s="5">
        <v>172</v>
      </c>
      <c r="B175" s="5" t="s">
        <v>222</v>
      </c>
      <c r="C175" s="5">
        <v>1953.96</v>
      </c>
      <c r="D175" s="5">
        <v>0</v>
      </c>
      <c r="E175" s="5" t="s">
        <v>212</v>
      </c>
      <c r="F175" s="5" t="s">
        <v>215</v>
      </c>
    </row>
    <row r="176" spans="1:6" x14ac:dyDescent="0.25">
      <c r="A176" s="5">
        <v>173</v>
      </c>
      <c r="B176" s="5" t="s">
        <v>222</v>
      </c>
      <c r="C176" s="5">
        <v>1953.96</v>
      </c>
      <c r="D176" s="5">
        <v>0</v>
      </c>
      <c r="E176" s="5" t="s">
        <v>212</v>
      </c>
      <c r="F176" s="5" t="s">
        <v>215</v>
      </c>
    </row>
    <row r="177" spans="1:6" x14ac:dyDescent="0.25">
      <c r="A177" s="5">
        <v>174</v>
      </c>
      <c r="B177" s="5" t="s">
        <v>222</v>
      </c>
      <c r="C177" s="5">
        <v>1953.96</v>
      </c>
      <c r="D177" s="5">
        <v>0</v>
      </c>
      <c r="E177" s="5" t="s">
        <v>212</v>
      </c>
      <c r="F177" s="5" t="s">
        <v>215</v>
      </c>
    </row>
    <row r="178" spans="1:6" x14ac:dyDescent="0.25">
      <c r="A178" s="5">
        <v>175</v>
      </c>
      <c r="B178" s="5" t="s">
        <v>222</v>
      </c>
      <c r="C178" s="5">
        <v>1953.96</v>
      </c>
      <c r="D178" s="5">
        <v>0</v>
      </c>
      <c r="E178" s="5" t="s">
        <v>212</v>
      </c>
      <c r="F178" s="5" t="s">
        <v>215</v>
      </c>
    </row>
    <row r="179" spans="1:6" x14ac:dyDescent="0.25">
      <c r="A179" s="5">
        <v>176</v>
      </c>
      <c r="B179" s="5" t="s">
        <v>222</v>
      </c>
      <c r="C179" s="5">
        <v>1048.9299999999998</v>
      </c>
      <c r="D179" s="5">
        <v>0</v>
      </c>
      <c r="E179" s="5" t="s">
        <v>212</v>
      </c>
      <c r="F179" s="5" t="s">
        <v>215</v>
      </c>
    </row>
    <row r="180" spans="1:6" x14ac:dyDescent="0.25">
      <c r="A180" s="5">
        <v>177</v>
      </c>
      <c r="B180" s="5" t="s">
        <v>222</v>
      </c>
      <c r="C180" s="5">
        <v>1048.9299999999998</v>
      </c>
      <c r="D180" s="5">
        <v>0</v>
      </c>
      <c r="E180" s="5" t="s">
        <v>212</v>
      </c>
      <c r="F180" s="5" t="s">
        <v>215</v>
      </c>
    </row>
    <row r="181" spans="1:6" x14ac:dyDescent="0.25">
      <c r="A181" s="5">
        <v>178</v>
      </c>
      <c r="B181" s="5" t="s">
        <v>222</v>
      </c>
      <c r="C181" s="5">
        <v>1953.96</v>
      </c>
      <c r="D181" s="5">
        <v>0</v>
      </c>
      <c r="E181" s="5" t="s">
        <v>212</v>
      </c>
      <c r="F181" s="5" t="s">
        <v>215</v>
      </c>
    </row>
    <row r="182" spans="1:6" x14ac:dyDescent="0.25">
      <c r="A182" s="5">
        <v>179</v>
      </c>
      <c r="B182" s="5" t="s">
        <v>222</v>
      </c>
      <c r="C182" s="5">
        <v>1953.96</v>
      </c>
      <c r="D182" s="5">
        <v>0</v>
      </c>
      <c r="E182" s="5" t="s">
        <v>212</v>
      </c>
      <c r="F182" s="5" t="s">
        <v>215</v>
      </c>
    </row>
    <row r="183" spans="1:6" x14ac:dyDescent="0.25">
      <c r="A183" s="5">
        <v>180</v>
      </c>
      <c r="B183" s="5" t="s">
        <v>222</v>
      </c>
      <c r="C183" s="5">
        <v>1953.96</v>
      </c>
      <c r="D183" s="5">
        <v>0</v>
      </c>
      <c r="E183" s="5" t="s">
        <v>212</v>
      </c>
      <c r="F183" s="5" t="s">
        <v>215</v>
      </c>
    </row>
    <row r="184" spans="1:6" x14ac:dyDescent="0.25">
      <c r="A184" s="5">
        <v>181</v>
      </c>
      <c r="B184" s="5" t="s">
        <v>222</v>
      </c>
      <c r="C184" s="5">
        <v>1953.96</v>
      </c>
      <c r="D184" s="5">
        <v>0</v>
      </c>
      <c r="E184" s="5" t="s">
        <v>212</v>
      </c>
      <c r="F184" s="5" t="s">
        <v>215</v>
      </c>
    </row>
    <row r="185" spans="1:6" x14ac:dyDescent="0.25">
      <c r="A185" s="5">
        <v>182</v>
      </c>
      <c r="B185" s="5" t="s">
        <v>222</v>
      </c>
      <c r="C185" s="5">
        <v>1953.96</v>
      </c>
      <c r="D185" s="5">
        <v>0</v>
      </c>
      <c r="E185" s="5" t="s">
        <v>212</v>
      </c>
      <c r="F185" s="5" t="s">
        <v>215</v>
      </c>
    </row>
    <row r="186" spans="1:6" x14ac:dyDescent="0.25">
      <c r="A186" s="5">
        <v>183</v>
      </c>
      <c r="B186" s="5" t="s">
        <v>222</v>
      </c>
      <c r="C186" s="5">
        <v>1953.96</v>
      </c>
      <c r="D186" s="5">
        <v>0</v>
      </c>
      <c r="E186" s="5" t="s">
        <v>212</v>
      </c>
      <c r="F186" s="5" t="s">
        <v>215</v>
      </c>
    </row>
    <row r="187" spans="1:6" x14ac:dyDescent="0.25">
      <c r="A187" s="5">
        <v>184</v>
      </c>
      <c r="B187" s="5" t="s">
        <v>222</v>
      </c>
      <c r="C187" s="5">
        <v>1953.96</v>
      </c>
      <c r="D187" s="5">
        <v>0</v>
      </c>
      <c r="E187" s="5" t="s">
        <v>212</v>
      </c>
      <c r="F187" s="5" t="s">
        <v>215</v>
      </c>
    </row>
    <row r="188" spans="1:6" x14ac:dyDescent="0.25">
      <c r="A188" s="5">
        <v>185</v>
      </c>
      <c r="B188" s="5" t="s">
        <v>222</v>
      </c>
      <c r="C188" s="5">
        <v>1953.96</v>
      </c>
      <c r="D188" s="5">
        <v>0</v>
      </c>
      <c r="E188" s="5" t="s">
        <v>212</v>
      </c>
      <c r="F188" s="5" t="s">
        <v>215</v>
      </c>
    </row>
    <row r="189" spans="1:6" x14ac:dyDescent="0.25">
      <c r="A189" s="5">
        <v>186</v>
      </c>
      <c r="B189" s="5" t="s">
        <v>222</v>
      </c>
      <c r="C189" s="5">
        <v>948.26</v>
      </c>
      <c r="D189" s="5">
        <v>0</v>
      </c>
      <c r="E189" s="5" t="s">
        <v>212</v>
      </c>
      <c r="F189" s="5" t="s">
        <v>215</v>
      </c>
    </row>
    <row r="190" spans="1:6" x14ac:dyDescent="0.25">
      <c r="A190" s="5">
        <v>187</v>
      </c>
      <c r="B190" s="5" t="s">
        <v>222</v>
      </c>
      <c r="C190" s="5">
        <v>1953.96</v>
      </c>
      <c r="D190" s="5">
        <v>0</v>
      </c>
      <c r="E190" s="5" t="s">
        <v>212</v>
      </c>
      <c r="F190" s="5" t="s">
        <v>215</v>
      </c>
    </row>
    <row r="191" spans="1:6" x14ac:dyDescent="0.25">
      <c r="A191" s="5">
        <v>188</v>
      </c>
      <c r="B191" s="5" t="s">
        <v>222</v>
      </c>
      <c r="C191" s="5">
        <v>1953.96</v>
      </c>
      <c r="D191" s="5">
        <v>0</v>
      </c>
      <c r="E191" s="5" t="s">
        <v>212</v>
      </c>
      <c r="F191" s="5" t="s">
        <v>215</v>
      </c>
    </row>
    <row r="192" spans="1:6" x14ac:dyDescent="0.25">
      <c r="A192" s="5">
        <v>189</v>
      </c>
      <c r="B192" s="5" t="s">
        <v>222</v>
      </c>
      <c r="C192" s="5">
        <v>823.66</v>
      </c>
      <c r="D192" s="5">
        <v>0</v>
      </c>
      <c r="E192" s="5" t="s">
        <v>212</v>
      </c>
      <c r="F192" s="5" t="s">
        <v>215</v>
      </c>
    </row>
    <row r="193" spans="1:6" x14ac:dyDescent="0.25">
      <c r="A193" s="5">
        <v>190</v>
      </c>
      <c r="B193" s="5" t="s">
        <v>222</v>
      </c>
      <c r="C193" s="5">
        <v>1274.96</v>
      </c>
      <c r="D193" s="5">
        <v>0</v>
      </c>
      <c r="E193" s="5" t="s">
        <v>212</v>
      </c>
      <c r="F193" s="5" t="s">
        <v>215</v>
      </c>
    </row>
    <row r="194" spans="1:6" x14ac:dyDescent="0.25">
      <c r="A194" s="5">
        <v>191</v>
      </c>
      <c r="B194" s="5" t="s">
        <v>222</v>
      </c>
      <c r="C194" s="5">
        <v>269.26</v>
      </c>
      <c r="D194" s="5">
        <v>0</v>
      </c>
      <c r="E194" s="5" t="s">
        <v>212</v>
      </c>
      <c r="F194" s="5" t="s">
        <v>215</v>
      </c>
    </row>
    <row r="195" spans="1:6" x14ac:dyDescent="0.25">
      <c r="A195" s="5">
        <v>192</v>
      </c>
      <c r="B195" s="5" t="s">
        <v>222</v>
      </c>
      <c r="C195" s="5">
        <v>1274.96</v>
      </c>
      <c r="D195" s="5">
        <v>0</v>
      </c>
      <c r="E195" s="5" t="s">
        <v>212</v>
      </c>
      <c r="F195" s="5" t="s">
        <v>215</v>
      </c>
    </row>
    <row r="196" spans="1:6" x14ac:dyDescent="0.25">
      <c r="A196" s="5">
        <v>193</v>
      </c>
      <c r="B196" s="5" t="s">
        <v>222</v>
      </c>
      <c r="C196" s="5">
        <v>1274.96</v>
      </c>
      <c r="D196" s="5">
        <v>0</v>
      </c>
      <c r="E196" s="5" t="s">
        <v>212</v>
      </c>
      <c r="F196" s="5" t="s">
        <v>215</v>
      </c>
    </row>
    <row r="197" spans="1:6" x14ac:dyDescent="0.25">
      <c r="A197" s="5">
        <v>194</v>
      </c>
      <c r="B197" s="5" t="s">
        <v>222</v>
      </c>
      <c r="C197" s="5">
        <v>1274.96</v>
      </c>
      <c r="D197" s="5">
        <v>0</v>
      </c>
      <c r="E197" s="5" t="s">
        <v>212</v>
      </c>
      <c r="F197" s="5" t="s">
        <v>215</v>
      </c>
    </row>
    <row r="198" spans="1:6" x14ac:dyDescent="0.25">
      <c r="A198" s="5">
        <v>195</v>
      </c>
      <c r="B198" s="5" t="s">
        <v>222</v>
      </c>
      <c r="C198" s="5">
        <v>1274.96</v>
      </c>
      <c r="D198" s="5">
        <v>0</v>
      </c>
      <c r="E198" s="5" t="s">
        <v>212</v>
      </c>
      <c r="F198" s="5" t="s">
        <v>215</v>
      </c>
    </row>
    <row r="199" spans="1:6" x14ac:dyDescent="0.25">
      <c r="A199" s="5">
        <v>196</v>
      </c>
      <c r="B199" s="5" t="s">
        <v>222</v>
      </c>
      <c r="C199" s="5">
        <v>1274.96</v>
      </c>
      <c r="D199" s="5">
        <v>0</v>
      </c>
      <c r="E199" s="5" t="s">
        <v>212</v>
      </c>
      <c r="F199" s="5" t="s">
        <v>215</v>
      </c>
    </row>
    <row r="200" spans="1:6" x14ac:dyDescent="0.25">
      <c r="A200" s="5">
        <v>197</v>
      </c>
      <c r="B200" s="5" t="s">
        <v>222</v>
      </c>
      <c r="C200" s="5">
        <v>1274.96</v>
      </c>
      <c r="D200" s="5">
        <v>0</v>
      </c>
      <c r="E200" s="5" t="s">
        <v>212</v>
      </c>
      <c r="F200" s="5" t="s">
        <v>215</v>
      </c>
    </row>
    <row r="201" spans="1:6" x14ac:dyDescent="0.25">
      <c r="A201" s="5">
        <v>198</v>
      </c>
      <c r="B201" s="5" t="s">
        <v>222</v>
      </c>
      <c r="C201" s="5">
        <v>1274.96</v>
      </c>
      <c r="D201" s="5">
        <v>0</v>
      </c>
      <c r="E201" s="5" t="s">
        <v>212</v>
      </c>
      <c r="F201" s="5" t="s">
        <v>215</v>
      </c>
    </row>
    <row r="202" spans="1:6" x14ac:dyDescent="0.25">
      <c r="A202" s="5">
        <v>199</v>
      </c>
      <c r="B202" s="5" t="s">
        <v>222</v>
      </c>
      <c r="C202" s="5">
        <v>1274.96</v>
      </c>
      <c r="D202" s="5">
        <v>0</v>
      </c>
      <c r="E202" s="5" t="s">
        <v>212</v>
      </c>
      <c r="F202" s="5" t="s">
        <v>215</v>
      </c>
    </row>
    <row r="203" spans="1:6" x14ac:dyDescent="0.25">
      <c r="A203" s="5">
        <v>200</v>
      </c>
      <c r="B203" s="5" t="s">
        <v>222</v>
      </c>
      <c r="C203" s="5">
        <v>1274.96</v>
      </c>
      <c r="D203" s="5">
        <v>0</v>
      </c>
      <c r="E203" s="5" t="s">
        <v>212</v>
      </c>
      <c r="F203" s="5" t="s">
        <v>215</v>
      </c>
    </row>
    <row r="204" spans="1:6" x14ac:dyDescent="0.25">
      <c r="A204" s="5">
        <v>201</v>
      </c>
      <c r="B204" s="5" t="s">
        <v>222</v>
      </c>
      <c r="C204" s="5">
        <v>1274.96</v>
      </c>
      <c r="D204" s="5">
        <v>0</v>
      </c>
      <c r="E204" s="5" t="s">
        <v>212</v>
      </c>
      <c r="F204" s="5" t="s">
        <v>215</v>
      </c>
    </row>
    <row r="205" spans="1:6" x14ac:dyDescent="0.25">
      <c r="A205" s="5">
        <v>202</v>
      </c>
      <c r="B205" s="5" t="s">
        <v>222</v>
      </c>
      <c r="C205" s="5">
        <v>1274.96</v>
      </c>
      <c r="D205" s="5">
        <v>0</v>
      </c>
      <c r="E205" s="5" t="s">
        <v>212</v>
      </c>
      <c r="F205" s="5" t="s">
        <v>215</v>
      </c>
    </row>
    <row r="206" spans="1:6" x14ac:dyDescent="0.25">
      <c r="A206" s="5">
        <v>203</v>
      </c>
      <c r="B206" s="5" t="s">
        <v>222</v>
      </c>
      <c r="C206" s="5">
        <v>1274.96</v>
      </c>
      <c r="D206" s="5">
        <v>0</v>
      </c>
      <c r="E206" s="5" t="s">
        <v>212</v>
      </c>
      <c r="F206" s="5" t="s">
        <v>215</v>
      </c>
    </row>
    <row r="207" spans="1:6" x14ac:dyDescent="0.25">
      <c r="A207" s="5">
        <v>204</v>
      </c>
      <c r="B207" s="5" t="s">
        <v>222</v>
      </c>
      <c r="C207" s="5">
        <v>269.26</v>
      </c>
      <c r="D207" s="5">
        <v>0</v>
      </c>
      <c r="E207" s="5" t="s">
        <v>212</v>
      </c>
      <c r="F207" s="5" t="s">
        <v>215</v>
      </c>
    </row>
    <row r="208" spans="1:6" x14ac:dyDescent="0.25">
      <c r="A208" s="5">
        <v>205</v>
      </c>
      <c r="B208" s="5" t="s">
        <v>222</v>
      </c>
      <c r="C208" s="5">
        <v>1274.96</v>
      </c>
      <c r="D208" s="5">
        <v>0</v>
      </c>
      <c r="E208" s="5" t="s">
        <v>212</v>
      </c>
      <c r="F208" s="5" t="s">
        <v>215</v>
      </c>
    </row>
    <row r="209" spans="1:6" x14ac:dyDescent="0.25">
      <c r="A209" s="5">
        <v>206</v>
      </c>
      <c r="B209" s="5" t="s">
        <v>222</v>
      </c>
      <c r="C209" s="5">
        <v>1274.96</v>
      </c>
      <c r="D209" s="5">
        <v>0</v>
      </c>
      <c r="E209" s="5" t="s">
        <v>212</v>
      </c>
      <c r="F209" s="5" t="s">
        <v>215</v>
      </c>
    </row>
    <row r="210" spans="1:6" x14ac:dyDescent="0.25">
      <c r="A210" s="5">
        <v>207</v>
      </c>
      <c r="B210" s="5" t="s">
        <v>222</v>
      </c>
      <c r="C210" s="5">
        <v>1274.96</v>
      </c>
      <c r="D210" s="5">
        <v>0</v>
      </c>
      <c r="E210" s="5" t="s">
        <v>212</v>
      </c>
      <c r="F210" s="5" t="s">
        <v>215</v>
      </c>
    </row>
    <row r="211" spans="1:6" x14ac:dyDescent="0.25">
      <c r="A211" s="5">
        <v>208</v>
      </c>
      <c r="B211" s="5" t="s">
        <v>222</v>
      </c>
      <c r="C211" s="5">
        <v>369.93</v>
      </c>
      <c r="D211" s="5">
        <v>0</v>
      </c>
      <c r="E211" s="5" t="s">
        <v>212</v>
      </c>
      <c r="F211" s="5" t="s">
        <v>215</v>
      </c>
    </row>
    <row r="212" spans="1:6" x14ac:dyDescent="0.25">
      <c r="A212" s="5">
        <v>209</v>
      </c>
      <c r="B212" s="5" t="s">
        <v>222</v>
      </c>
      <c r="C212" s="5">
        <v>1274.96</v>
      </c>
      <c r="D212" s="5">
        <v>0</v>
      </c>
      <c r="E212" s="5" t="s">
        <v>212</v>
      </c>
      <c r="F212" s="5" t="s">
        <v>215</v>
      </c>
    </row>
    <row r="213" spans="1:6" x14ac:dyDescent="0.25">
      <c r="A213" s="5">
        <v>210</v>
      </c>
      <c r="B213" s="5" t="s">
        <v>222</v>
      </c>
      <c r="C213" s="5">
        <v>1274.96</v>
      </c>
      <c r="D213" s="5">
        <v>0</v>
      </c>
      <c r="E213" s="5" t="s">
        <v>212</v>
      </c>
      <c r="F213" s="5" t="s">
        <v>215</v>
      </c>
    </row>
    <row r="214" spans="1:6" x14ac:dyDescent="0.25">
      <c r="A214" s="5">
        <v>211</v>
      </c>
      <c r="B214" s="5" t="s">
        <v>222</v>
      </c>
      <c r="C214" s="5">
        <v>1274.96</v>
      </c>
      <c r="D214" s="5">
        <v>0</v>
      </c>
      <c r="E214" s="5" t="s">
        <v>212</v>
      </c>
      <c r="F214" s="5" t="s">
        <v>215</v>
      </c>
    </row>
    <row r="215" spans="1:6" x14ac:dyDescent="0.25">
      <c r="A215" s="5">
        <v>212</v>
      </c>
      <c r="B215" s="5" t="s">
        <v>222</v>
      </c>
      <c r="C215" s="5">
        <v>545.41</v>
      </c>
      <c r="D215" s="5">
        <v>0</v>
      </c>
      <c r="E215" s="5" t="s">
        <v>212</v>
      </c>
      <c r="F215" s="5" t="s">
        <v>215</v>
      </c>
    </row>
    <row r="216" spans="1:6" x14ac:dyDescent="0.25">
      <c r="A216" s="5">
        <v>213</v>
      </c>
      <c r="B216" s="5" t="s">
        <v>222</v>
      </c>
      <c r="C216" s="5">
        <v>13.76</v>
      </c>
      <c r="D216" s="5">
        <v>0</v>
      </c>
      <c r="E216" s="5" t="s">
        <v>212</v>
      </c>
      <c r="F216" s="5" t="s">
        <v>215</v>
      </c>
    </row>
    <row r="217" spans="1:6" x14ac:dyDescent="0.25">
      <c r="A217" s="5">
        <v>214</v>
      </c>
      <c r="B217" s="5" t="s">
        <v>222</v>
      </c>
      <c r="C217" s="5">
        <v>1019.46</v>
      </c>
      <c r="D217" s="5">
        <v>0</v>
      </c>
      <c r="E217" s="5" t="s">
        <v>212</v>
      </c>
      <c r="F217" s="5" t="s">
        <v>215</v>
      </c>
    </row>
    <row r="218" spans="1:6" x14ac:dyDescent="0.25">
      <c r="A218" s="5">
        <v>215</v>
      </c>
      <c r="B218" s="5" t="s">
        <v>222</v>
      </c>
      <c r="C218" s="5">
        <v>1019.46</v>
      </c>
      <c r="D218" s="5">
        <v>0</v>
      </c>
      <c r="E218" s="5" t="s">
        <v>212</v>
      </c>
      <c r="F218" s="5" t="s">
        <v>215</v>
      </c>
    </row>
    <row r="219" spans="1:6" x14ac:dyDescent="0.25">
      <c r="A219" s="5">
        <v>216</v>
      </c>
      <c r="B219" s="5" t="s">
        <v>222</v>
      </c>
      <c r="C219" s="5">
        <v>114.43</v>
      </c>
      <c r="D219" s="5">
        <v>0</v>
      </c>
      <c r="E219" s="5" t="s">
        <v>212</v>
      </c>
      <c r="F219" s="5" t="s">
        <v>215</v>
      </c>
    </row>
    <row r="220" spans="1:6" x14ac:dyDescent="0.25">
      <c r="A220" s="5">
        <v>217</v>
      </c>
      <c r="B220" s="5" t="s">
        <v>222</v>
      </c>
      <c r="C220" s="5">
        <v>1019.46</v>
      </c>
      <c r="D220" s="5">
        <v>0</v>
      </c>
      <c r="E220" s="5" t="s">
        <v>212</v>
      </c>
      <c r="F220" s="5" t="s">
        <v>215</v>
      </c>
    </row>
    <row r="221" spans="1:6" x14ac:dyDescent="0.25">
      <c r="A221" s="5">
        <v>218</v>
      </c>
      <c r="B221" s="5" t="s">
        <v>222</v>
      </c>
      <c r="C221" s="5">
        <v>13.76</v>
      </c>
      <c r="D221" s="5">
        <v>0</v>
      </c>
      <c r="E221" s="5" t="s">
        <v>212</v>
      </c>
      <c r="F221" s="5" t="s">
        <v>215</v>
      </c>
    </row>
    <row r="222" spans="1:6" x14ac:dyDescent="0.25">
      <c r="A222" s="5">
        <v>219</v>
      </c>
      <c r="B222" s="5" t="s">
        <v>222</v>
      </c>
      <c r="C222" s="5">
        <v>1019.46</v>
      </c>
      <c r="D222" s="5">
        <v>0</v>
      </c>
      <c r="E222" s="5" t="s">
        <v>212</v>
      </c>
      <c r="F222" s="5" t="s">
        <v>215</v>
      </c>
    </row>
    <row r="223" spans="1:6" x14ac:dyDescent="0.25">
      <c r="A223" s="5">
        <v>220</v>
      </c>
      <c r="B223" s="5" t="s">
        <v>222</v>
      </c>
      <c r="C223" s="5">
        <v>1019.46</v>
      </c>
      <c r="D223" s="5">
        <v>0</v>
      </c>
      <c r="E223" s="5" t="s">
        <v>212</v>
      </c>
      <c r="F223" s="5" t="s">
        <v>215</v>
      </c>
    </row>
    <row r="224" spans="1:6" x14ac:dyDescent="0.25">
      <c r="A224" s="5">
        <v>221</v>
      </c>
      <c r="B224" s="5" t="s">
        <v>222</v>
      </c>
      <c r="C224" s="5">
        <v>13.76</v>
      </c>
      <c r="D224" s="5">
        <v>0</v>
      </c>
      <c r="E224" s="5" t="s">
        <v>212</v>
      </c>
      <c r="F224" s="5" t="s">
        <v>215</v>
      </c>
    </row>
    <row r="225" spans="1:6" x14ac:dyDescent="0.25">
      <c r="A225" s="5">
        <v>222</v>
      </c>
      <c r="B225" s="5" t="s">
        <v>222</v>
      </c>
      <c r="C225" s="5">
        <v>114.43</v>
      </c>
      <c r="D225" s="5">
        <v>0</v>
      </c>
      <c r="E225" s="5" t="s">
        <v>212</v>
      </c>
      <c r="F225" s="5" t="s">
        <v>215</v>
      </c>
    </row>
    <row r="226" spans="1:6" x14ac:dyDescent="0.25">
      <c r="A226" s="5">
        <v>223</v>
      </c>
      <c r="B226" s="5" t="s">
        <v>222</v>
      </c>
      <c r="C226" s="5">
        <v>1019.46</v>
      </c>
      <c r="D226" s="5">
        <v>0</v>
      </c>
      <c r="E226" s="5" t="s">
        <v>212</v>
      </c>
      <c r="F226" s="5" t="s">
        <v>215</v>
      </c>
    </row>
    <row r="227" spans="1:6" x14ac:dyDescent="0.25">
      <c r="A227" s="5">
        <v>224</v>
      </c>
      <c r="B227" s="5" t="s">
        <v>222</v>
      </c>
      <c r="C227" s="5">
        <v>1019.46</v>
      </c>
      <c r="D227" s="5">
        <v>0</v>
      </c>
      <c r="E227" s="5" t="s">
        <v>212</v>
      </c>
      <c r="F227" s="5" t="s">
        <v>215</v>
      </c>
    </row>
    <row r="228" spans="1:6" x14ac:dyDescent="0.25">
      <c r="A228" s="5">
        <v>225</v>
      </c>
      <c r="B228" s="5" t="s">
        <v>222</v>
      </c>
      <c r="C228" s="5">
        <v>1019.46</v>
      </c>
      <c r="D228" s="5">
        <v>0</v>
      </c>
      <c r="E228" s="5" t="s">
        <v>212</v>
      </c>
      <c r="F228" s="5" t="s">
        <v>215</v>
      </c>
    </row>
    <row r="229" spans="1:6" x14ac:dyDescent="0.25">
      <c r="A229" s="5">
        <v>226</v>
      </c>
      <c r="B229" s="5" t="s">
        <v>222</v>
      </c>
      <c r="C229" s="5">
        <v>13.76</v>
      </c>
      <c r="D229" s="5">
        <v>0</v>
      </c>
      <c r="E229" s="5" t="s">
        <v>212</v>
      </c>
      <c r="F229" s="5" t="s">
        <v>215</v>
      </c>
    </row>
    <row r="230" spans="1:6" x14ac:dyDescent="0.25">
      <c r="A230" s="5">
        <v>227</v>
      </c>
      <c r="B230" s="5" t="s">
        <v>222</v>
      </c>
      <c r="C230" s="5">
        <v>1019.46</v>
      </c>
      <c r="D230" s="5">
        <v>0</v>
      </c>
      <c r="E230" s="5" t="s">
        <v>212</v>
      </c>
      <c r="F230" s="5" t="s">
        <v>215</v>
      </c>
    </row>
    <row r="231" spans="1:6" x14ac:dyDescent="0.25">
      <c r="A231" s="5">
        <v>228</v>
      </c>
      <c r="B231" s="5" t="s">
        <v>222</v>
      </c>
      <c r="C231" s="5">
        <v>289.90999999999997</v>
      </c>
      <c r="D231" s="5">
        <v>0</v>
      </c>
      <c r="E231" s="5" t="s">
        <v>212</v>
      </c>
      <c r="F231" s="5" t="s">
        <v>215</v>
      </c>
    </row>
    <row r="232" spans="1:6" x14ac:dyDescent="0.25">
      <c r="A232" s="5">
        <v>229</v>
      </c>
      <c r="B232" s="5" t="s">
        <v>222</v>
      </c>
      <c r="C232" s="5">
        <v>366.06</v>
      </c>
      <c r="D232" s="5">
        <v>0</v>
      </c>
      <c r="E232" s="5" t="s">
        <v>212</v>
      </c>
      <c r="F232" s="5" t="s">
        <v>215</v>
      </c>
    </row>
    <row r="233" spans="1:6" x14ac:dyDescent="0.25">
      <c r="A233" s="5">
        <v>230</v>
      </c>
      <c r="B233" s="5" t="s">
        <v>222</v>
      </c>
      <c r="C233" s="5">
        <v>1019.46</v>
      </c>
      <c r="D233" s="5">
        <v>0</v>
      </c>
      <c r="E233" s="5" t="s">
        <v>212</v>
      </c>
      <c r="F233" s="5" t="s">
        <v>215</v>
      </c>
    </row>
    <row r="234" spans="1:6" x14ac:dyDescent="0.25">
      <c r="A234" s="5">
        <v>231</v>
      </c>
      <c r="B234" s="5" t="s">
        <v>222</v>
      </c>
      <c r="C234" s="5">
        <v>114.43</v>
      </c>
      <c r="D234" s="5">
        <v>0</v>
      </c>
      <c r="E234" s="5" t="s">
        <v>212</v>
      </c>
      <c r="F234" s="5" t="s">
        <v>215</v>
      </c>
    </row>
    <row r="235" spans="1:6" x14ac:dyDescent="0.25">
      <c r="A235" s="5">
        <v>232</v>
      </c>
      <c r="B235" s="5" t="s">
        <v>222</v>
      </c>
      <c r="C235" s="5">
        <v>1019.46</v>
      </c>
      <c r="D235" s="5">
        <v>0</v>
      </c>
      <c r="E235" s="5" t="s">
        <v>212</v>
      </c>
      <c r="F235" s="5" t="s">
        <v>215</v>
      </c>
    </row>
    <row r="236" spans="1:6" x14ac:dyDescent="0.25">
      <c r="A236" s="5">
        <v>233</v>
      </c>
      <c r="B236" s="5" t="s">
        <v>222</v>
      </c>
      <c r="C236" s="5">
        <v>1019.46</v>
      </c>
      <c r="D236" s="5">
        <v>0</v>
      </c>
      <c r="E236" s="5" t="s">
        <v>212</v>
      </c>
      <c r="F236" s="5" t="s">
        <v>215</v>
      </c>
    </row>
    <row r="237" spans="1:6" x14ac:dyDescent="0.25">
      <c r="A237" s="5">
        <v>234</v>
      </c>
      <c r="B237" s="5" t="s">
        <v>222</v>
      </c>
      <c r="C237" s="5">
        <v>1019.46</v>
      </c>
      <c r="D237" s="5">
        <v>0</v>
      </c>
      <c r="E237" s="5" t="s">
        <v>212</v>
      </c>
      <c r="F237" s="5" t="s">
        <v>215</v>
      </c>
    </row>
    <row r="238" spans="1:6" x14ac:dyDescent="0.25">
      <c r="A238" s="5">
        <v>235</v>
      </c>
      <c r="B238" s="5" t="s">
        <v>222</v>
      </c>
      <c r="C238" s="5">
        <v>1019.46</v>
      </c>
      <c r="D238" s="5">
        <v>0</v>
      </c>
      <c r="E238" s="5" t="s">
        <v>212</v>
      </c>
      <c r="F238" s="5" t="s">
        <v>215</v>
      </c>
    </row>
    <row r="239" spans="1:6" x14ac:dyDescent="0.25">
      <c r="A239" s="5">
        <v>236</v>
      </c>
      <c r="B239" s="5" t="s">
        <v>222</v>
      </c>
      <c r="C239" s="5">
        <v>1019.46</v>
      </c>
      <c r="D239" s="5">
        <v>0</v>
      </c>
      <c r="E239" s="5" t="s">
        <v>212</v>
      </c>
      <c r="F239" s="5" t="s">
        <v>215</v>
      </c>
    </row>
    <row r="240" spans="1:6" x14ac:dyDescent="0.25">
      <c r="A240" s="5">
        <v>237</v>
      </c>
      <c r="B240" s="5" t="s">
        <v>222</v>
      </c>
      <c r="C240" s="5">
        <v>1019.46</v>
      </c>
      <c r="D240" s="5">
        <v>0</v>
      </c>
      <c r="E240" s="5" t="s">
        <v>212</v>
      </c>
      <c r="F240" s="5" t="s">
        <v>215</v>
      </c>
    </row>
    <row r="241" spans="1:6" x14ac:dyDescent="0.25">
      <c r="A241" s="5">
        <v>238</v>
      </c>
      <c r="B241" s="5" t="s">
        <v>222</v>
      </c>
      <c r="C241" s="5">
        <v>114.43</v>
      </c>
      <c r="D241" s="5">
        <v>0</v>
      </c>
      <c r="E241" s="5" t="s">
        <v>212</v>
      </c>
      <c r="F241" s="5" t="s">
        <v>215</v>
      </c>
    </row>
    <row r="242" spans="1:6" x14ac:dyDescent="0.25">
      <c r="A242" s="5">
        <v>239</v>
      </c>
      <c r="B242" s="5" t="s">
        <v>222</v>
      </c>
      <c r="C242" s="5">
        <v>289.90999999999997</v>
      </c>
      <c r="D242" s="5">
        <v>0</v>
      </c>
      <c r="E242" s="5" t="s">
        <v>212</v>
      </c>
      <c r="F242" s="5" t="s">
        <v>215</v>
      </c>
    </row>
    <row r="243" spans="1:6" x14ac:dyDescent="0.25">
      <c r="A243" s="5">
        <v>240</v>
      </c>
      <c r="B243" s="5" t="s">
        <v>222</v>
      </c>
      <c r="C243" s="5">
        <v>114.43</v>
      </c>
      <c r="D243" s="5">
        <v>0</v>
      </c>
      <c r="E243" s="5" t="s">
        <v>212</v>
      </c>
      <c r="F243" s="5" t="s">
        <v>215</v>
      </c>
    </row>
    <row r="244" spans="1:6" x14ac:dyDescent="0.25">
      <c r="A244" s="5">
        <v>241</v>
      </c>
      <c r="B244" s="5" t="s">
        <v>222</v>
      </c>
      <c r="C244" s="5">
        <v>1019.46</v>
      </c>
      <c r="D244" s="5">
        <v>0</v>
      </c>
      <c r="E244" s="5" t="s">
        <v>212</v>
      </c>
      <c r="F244" s="5" t="s">
        <v>215</v>
      </c>
    </row>
    <row r="245" spans="1:6" x14ac:dyDescent="0.25">
      <c r="A245" s="5">
        <v>242</v>
      </c>
      <c r="B245" s="5" t="s">
        <v>222</v>
      </c>
      <c r="C245" s="5">
        <v>1019.46</v>
      </c>
      <c r="D245" s="5">
        <v>0</v>
      </c>
      <c r="E245" s="5" t="s">
        <v>212</v>
      </c>
      <c r="F245" s="5" t="s">
        <v>215</v>
      </c>
    </row>
    <row r="246" spans="1:6" x14ac:dyDescent="0.25">
      <c r="A246" s="5">
        <v>243</v>
      </c>
      <c r="B246" s="5" t="s">
        <v>222</v>
      </c>
      <c r="C246" s="5">
        <v>13.76</v>
      </c>
      <c r="D246" s="5">
        <v>0</v>
      </c>
      <c r="E246" s="5" t="s">
        <v>212</v>
      </c>
      <c r="F246" s="5" t="s">
        <v>215</v>
      </c>
    </row>
    <row r="247" spans="1:6" x14ac:dyDescent="0.25">
      <c r="A247" s="5">
        <v>244</v>
      </c>
      <c r="B247" s="5" t="s">
        <v>222</v>
      </c>
      <c r="C247" s="5">
        <v>1019.46</v>
      </c>
      <c r="D247" s="5">
        <v>0</v>
      </c>
      <c r="E247" s="5" t="s">
        <v>212</v>
      </c>
      <c r="F247" s="5" t="s">
        <v>215</v>
      </c>
    </row>
    <row r="248" spans="1:6" x14ac:dyDescent="0.25">
      <c r="A248" s="5">
        <v>245</v>
      </c>
      <c r="B248" s="5" t="s">
        <v>222</v>
      </c>
      <c r="C248" s="5">
        <v>1019.46</v>
      </c>
      <c r="D248" s="5">
        <v>0</v>
      </c>
      <c r="E248" s="5" t="s">
        <v>212</v>
      </c>
      <c r="F248" s="5" t="s">
        <v>215</v>
      </c>
    </row>
    <row r="249" spans="1:6" x14ac:dyDescent="0.25">
      <c r="A249" s="5">
        <v>246</v>
      </c>
      <c r="B249" s="5" t="s">
        <v>222</v>
      </c>
      <c r="C249" s="5">
        <v>1019.46</v>
      </c>
      <c r="D249" s="5">
        <v>0</v>
      </c>
      <c r="E249" s="5" t="s">
        <v>212</v>
      </c>
      <c r="F249" s="5" t="s">
        <v>215</v>
      </c>
    </row>
    <row r="250" spans="1:6" x14ac:dyDescent="0.25">
      <c r="A250" s="5">
        <v>247</v>
      </c>
      <c r="B250" s="5" t="s">
        <v>222</v>
      </c>
      <c r="C250" s="5">
        <v>1019.46</v>
      </c>
      <c r="D250" s="5">
        <v>0</v>
      </c>
      <c r="E250" s="5" t="s">
        <v>212</v>
      </c>
      <c r="F250" s="5" t="s">
        <v>215</v>
      </c>
    </row>
    <row r="251" spans="1:6" x14ac:dyDescent="0.25">
      <c r="A251" s="5">
        <v>248</v>
      </c>
      <c r="B251" s="5" t="s">
        <v>222</v>
      </c>
      <c r="C251" s="5">
        <v>1019.46</v>
      </c>
      <c r="D251" s="5">
        <v>0</v>
      </c>
      <c r="E251" s="5" t="s">
        <v>212</v>
      </c>
      <c r="F251" s="5" t="s">
        <v>215</v>
      </c>
    </row>
    <row r="252" spans="1:6" x14ac:dyDescent="0.25">
      <c r="A252" s="5">
        <v>249</v>
      </c>
      <c r="B252" s="5" t="s">
        <v>222</v>
      </c>
      <c r="C252" s="5">
        <v>1019.46</v>
      </c>
      <c r="D252" s="5">
        <v>0</v>
      </c>
      <c r="E252" s="5" t="s">
        <v>212</v>
      </c>
      <c r="F252" s="5" t="s">
        <v>215</v>
      </c>
    </row>
    <row r="253" spans="1:6" x14ac:dyDescent="0.25">
      <c r="A253" s="5">
        <v>250</v>
      </c>
      <c r="B253" s="5" t="s">
        <v>222</v>
      </c>
      <c r="C253" s="5">
        <v>1019.46</v>
      </c>
      <c r="D253" s="5">
        <v>0</v>
      </c>
      <c r="E253" s="5" t="s">
        <v>212</v>
      </c>
      <c r="F253" s="5" t="s">
        <v>215</v>
      </c>
    </row>
    <row r="254" spans="1:6" x14ac:dyDescent="0.25">
      <c r="A254" s="5">
        <v>251</v>
      </c>
      <c r="B254" s="5" t="s">
        <v>222</v>
      </c>
      <c r="C254" s="5">
        <v>289.90999999999997</v>
      </c>
      <c r="D254" s="5">
        <v>0</v>
      </c>
      <c r="E254" s="5" t="s">
        <v>212</v>
      </c>
      <c r="F254" s="5" t="s">
        <v>215</v>
      </c>
    </row>
    <row r="255" spans="1:6" x14ac:dyDescent="0.25">
      <c r="A255" s="5">
        <v>252</v>
      </c>
      <c r="B255" s="5" t="s">
        <v>222</v>
      </c>
      <c r="C255" s="5">
        <v>114.43</v>
      </c>
      <c r="D255" s="5">
        <v>0</v>
      </c>
      <c r="E255" s="5" t="s">
        <v>212</v>
      </c>
      <c r="F255" s="5" t="s">
        <v>215</v>
      </c>
    </row>
    <row r="256" spans="1:6" x14ac:dyDescent="0.25">
      <c r="A256" s="5">
        <v>253</v>
      </c>
      <c r="B256" s="5" t="s">
        <v>222</v>
      </c>
      <c r="C256" s="5">
        <v>114.43</v>
      </c>
      <c r="D256" s="5">
        <v>0</v>
      </c>
      <c r="E256" s="5" t="s">
        <v>212</v>
      </c>
      <c r="F256" s="5" t="s">
        <v>215</v>
      </c>
    </row>
    <row r="257" spans="1:6" x14ac:dyDescent="0.25">
      <c r="A257" s="5">
        <v>254</v>
      </c>
      <c r="B257" s="5" t="s">
        <v>222</v>
      </c>
      <c r="C257" s="5">
        <v>13.76</v>
      </c>
      <c r="D257" s="5">
        <v>0</v>
      </c>
      <c r="E257" s="5" t="s">
        <v>212</v>
      </c>
      <c r="F257" s="5" t="s">
        <v>215</v>
      </c>
    </row>
    <row r="258" spans="1:6" x14ac:dyDescent="0.25">
      <c r="A258" s="5">
        <v>255</v>
      </c>
      <c r="B258" s="5" t="s">
        <v>222</v>
      </c>
      <c r="C258" s="5">
        <v>114.43</v>
      </c>
      <c r="D258" s="5">
        <v>0</v>
      </c>
      <c r="E258" s="5" t="s">
        <v>212</v>
      </c>
      <c r="F258" s="5" t="s">
        <v>215</v>
      </c>
    </row>
    <row r="259" spans="1:6" x14ac:dyDescent="0.25">
      <c r="A259" s="5">
        <v>256</v>
      </c>
      <c r="B259" s="5" t="s">
        <v>222</v>
      </c>
      <c r="C259" s="5">
        <v>114.43</v>
      </c>
      <c r="D259" s="5">
        <v>0</v>
      </c>
      <c r="E259" s="5" t="s">
        <v>212</v>
      </c>
      <c r="F259" s="5" t="s">
        <v>215</v>
      </c>
    </row>
    <row r="260" spans="1:6" x14ac:dyDescent="0.25">
      <c r="A260" s="5">
        <v>257</v>
      </c>
      <c r="B260" s="5" t="s">
        <v>222</v>
      </c>
      <c r="C260" s="5">
        <v>1019.46</v>
      </c>
      <c r="D260" s="5">
        <v>0</v>
      </c>
      <c r="E260" s="5" t="s">
        <v>212</v>
      </c>
      <c r="F260" s="5" t="s">
        <v>215</v>
      </c>
    </row>
    <row r="261" spans="1:6" x14ac:dyDescent="0.25">
      <c r="A261" s="5">
        <v>258</v>
      </c>
      <c r="B261" s="5" t="s">
        <v>222</v>
      </c>
      <c r="C261" s="5">
        <v>1019.46</v>
      </c>
      <c r="D261" s="5">
        <v>0</v>
      </c>
      <c r="E261" s="5" t="s">
        <v>212</v>
      </c>
      <c r="F261" s="5" t="s">
        <v>215</v>
      </c>
    </row>
    <row r="262" spans="1:6" x14ac:dyDescent="0.25">
      <c r="A262" s="5">
        <v>259</v>
      </c>
      <c r="B262" s="5" t="s">
        <v>222</v>
      </c>
      <c r="C262" s="5">
        <v>1674.21</v>
      </c>
      <c r="D262" s="5">
        <v>0</v>
      </c>
      <c r="E262" s="5" t="s">
        <v>212</v>
      </c>
      <c r="F262" s="5" t="s">
        <v>215</v>
      </c>
    </row>
    <row r="263" spans="1:6" x14ac:dyDescent="0.25">
      <c r="A263" s="5">
        <v>260</v>
      </c>
      <c r="B263" s="5" t="s">
        <v>222</v>
      </c>
      <c r="C263" s="5">
        <v>114.43</v>
      </c>
      <c r="D263" s="5">
        <v>0</v>
      </c>
      <c r="E263" s="5" t="s">
        <v>212</v>
      </c>
      <c r="F263" s="5" t="s">
        <v>215</v>
      </c>
    </row>
    <row r="264" spans="1:6" x14ac:dyDescent="0.25">
      <c r="A264" s="5">
        <v>261</v>
      </c>
      <c r="B264" s="5" t="s">
        <v>222</v>
      </c>
      <c r="C264" s="5">
        <v>114.43</v>
      </c>
      <c r="D264" s="5">
        <v>0</v>
      </c>
      <c r="E264" s="5" t="s">
        <v>212</v>
      </c>
      <c r="F264" s="5" t="s">
        <v>215</v>
      </c>
    </row>
    <row r="265" spans="1:6" x14ac:dyDescent="0.25">
      <c r="A265" s="5">
        <v>262</v>
      </c>
      <c r="B265" s="5" t="s">
        <v>222</v>
      </c>
      <c r="C265" s="5">
        <v>1019.46</v>
      </c>
      <c r="D265" s="5">
        <v>0</v>
      </c>
      <c r="E265" s="5" t="s">
        <v>212</v>
      </c>
      <c r="F265" s="5" t="s">
        <v>215</v>
      </c>
    </row>
    <row r="266" spans="1:6" x14ac:dyDescent="0.25">
      <c r="A266" s="5">
        <v>263</v>
      </c>
      <c r="B266" s="5" t="s">
        <v>222</v>
      </c>
      <c r="C266" s="5">
        <v>114.43</v>
      </c>
      <c r="D266" s="5">
        <v>0</v>
      </c>
      <c r="E266" s="5" t="s">
        <v>212</v>
      </c>
      <c r="F266" s="5" t="s">
        <v>215</v>
      </c>
    </row>
    <row r="267" spans="1:6" x14ac:dyDescent="0.25">
      <c r="A267" s="5">
        <v>264</v>
      </c>
      <c r="B267" s="5" t="s">
        <v>222</v>
      </c>
      <c r="C267" s="5">
        <v>114.43</v>
      </c>
      <c r="D267" s="5">
        <v>0</v>
      </c>
      <c r="E267" s="5" t="s">
        <v>212</v>
      </c>
      <c r="F267" s="5" t="s">
        <v>215</v>
      </c>
    </row>
    <row r="268" spans="1:6" x14ac:dyDescent="0.25">
      <c r="A268" s="5">
        <v>265</v>
      </c>
      <c r="B268" s="5" t="s">
        <v>222</v>
      </c>
      <c r="C268" s="5">
        <v>114.43</v>
      </c>
      <c r="D268" s="5">
        <v>0</v>
      </c>
      <c r="E268" s="5" t="s">
        <v>212</v>
      </c>
      <c r="F268" s="5" t="s">
        <v>215</v>
      </c>
    </row>
    <row r="269" spans="1:6" x14ac:dyDescent="0.25">
      <c r="A269" s="5">
        <v>266</v>
      </c>
      <c r="B269" s="5" t="s">
        <v>222</v>
      </c>
      <c r="C269" s="5">
        <v>114.43</v>
      </c>
      <c r="D269" s="5">
        <v>0</v>
      </c>
      <c r="E269" s="5" t="s">
        <v>212</v>
      </c>
      <c r="F269" s="5" t="s">
        <v>215</v>
      </c>
    </row>
    <row r="270" spans="1:6" x14ac:dyDescent="0.25">
      <c r="A270" s="5">
        <v>267</v>
      </c>
      <c r="B270" s="5" t="s">
        <v>222</v>
      </c>
      <c r="C270" s="5">
        <v>114.43</v>
      </c>
      <c r="D270" s="5">
        <v>0</v>
      </c>
      <c r="E270" s="5" t="s">
        <v>212</v>
      </c>
      <c r="F270" s="5" t="s">
        <v>215</v>
      </c>
    </row>
    <row r="271" spans="1:6" x14ac:dyDescent="0.25">
      <c r="A271" s="5">
        <v>268</v>
      </c>
      <c r="B271" s="5" t="s">
        <v>222</v>
      </c>
      <c r="C271" s="5">
        <v>114.43</v>
      </c>
      <c r="D271" s="5">
        <v>0</v>
      </c>
      <c r="E271" s="5" t="s">
        <v>212</v>
      </c>
      <c r="F271" s="5" t="s">
        <v>215</v>
      </c>
    </row>
    <row r="272" spans="1:6" x14ac:dyDescent="0.25">
      <c r="A272" s="5">
        <v>269</v>
      </c>
      <c r="B272" s="5" t="s">
        <v>222</v>
      </c>
      <c r="C272" s="5">
        <v>1019.46</v>
      </c>
      <c r="D272" s="5">
        <v>0</v>
      </c>
      <c r="E272" s="5" t="s">
        <v>212</v>
      </c>
      <c r="F272" s="5" t="s">
        <v>215</v>
      </c>
    </row>
    <row r="273" spans="1:6" x14ac:dyDescent="0.25">
      <c r="A273" s="5">
        <v>270</v>
      </c>
      <c r="B273" s="5" t="s">
        <v>222</v>
      </c>
      <c r="C273" s="5">
        <v>1019.46</v>
      </c>
      <c r="D273" s="5">
        <v>0</v>
      </c>
      <c r="E273" s="5" t="s">
        <v>212</v>
      </c>
      <c r="F273" s="5" t="s">
        <v>215</v>
      </c>
    </row>
    <row r="274" spans="1:6" x14ac:dyDescent="0.25">
      <c r="A274" s="5">
        <v>271</v>
      </c>
      <c r="B274" s="5" t="s">
        <v>222</v>
      </c>
      <c r="C274" s="5">
        <v>114.43</v>
      </c>
      <c r="D274" s="5">
        <v>0</v>
      </c>
      <c r="E274" s="5" t="s">
        <v>212</v>
      </c>
      <c r="F274" s="5" t="s">
        <v>215</v>
      </c>
    </row>
    <row r="275" spans="1:6" x14ac:dyDescent="0.25">
      <c r="A275" s="5">
        <v>272</v>
      </c>
      <c r="B275" s="5" t="s">
        <v>222</v>
      </c>
      <c r="C275" s="5">
        <v>13.76</v>
      </c>
      <c r="D275" s="5">
        <v>0</v>
      </c>
      <c r="E275" s="5" t="s">
        <v>212</v>
      </c>
      <c r="F275" s="5" t="s">
        <v>215</v>
      </c>
    </row>
    <row r="276" spans="1:6" x14ac:dyDescent="0.25">
      <c r="A276" s="5">
        <v>273</v>
      </c>
      <c r="B276" s="5" t="s">
        <v>222</v>
      </c>
      <c r="C276" s="5">
        <v>114.43</v>
      </c>
      <c r="D276" s="5">
        <v>0</v>
      </c>
      <c r="E276" s="5" t="s">
        <v>212</v>
      </c>
      <c r="F276" s="5" t="s">
        <v>215</v>
      </c>
    </row>
    <row r="277" spans="1:6" x14ac:dyDescent="0.25">
      <c r="A277" s="5">
        <v>274</v>
      </c>
      <c r="B277" s="5" t="s">
        <v>222</v>
      </c>
      <c r="C277" s="5">
        <v>13.76</v>
      </c>
      <c r="D277" s="5">
        <v>0</v>
      </c>
      <c r="E277" s="5" t="s">
        <v>212</v>
      </c>
      <c r="F277" s="5" t="s">
        <v>215</v>
      </c>
    </row>
    <row r="278" spans="1:6" x14ac:dyDescent="0.25">
      <c r="A278" s="5">
        <v>275</v>
      </c>
      <c r="B278" s="5" t="s">
        <v>222</v>
      </c>
      <c r="C278" s="5">
        <v>114.43</v>
      </c>
      <c r="D278" s="5">
        <v>0</v>
      </c>
      <c r="E278" s="5" t="s">
        <v>212</v>
      </c>
      <c r="F278" s="5" t="s">
        <v>215</v>
      </c>
    </row>
    <row r="279" spans="1:6" x14ac:dyDescent="0.25">
      <c r="A279" s="5">
        <v>276</v>
      </c>
      <c r="B279" s="5" t="s">
        <v>222</v>
      </c>
      <c r="C279" s="5">
        <v>1019.46</v>
      </c>
      <c r="D279" s="5">
        <v>0</v>
      </c>
      <c r="E279" s="5" t="s">
        <v>212</v>
      </c>
      <c r="F279" s="5" t="s">
        <v>215</v>
      </c>
    </row>
    <row r="280" spans="1:6" x14ac:dyDescent="0.25">
      <c r="A280" s="5">
        <v>277</v>
      </c>
      <c r="B280" s="5" t="s">
        <v>222</v>
      </c>
      <c r="C280" s="5">
        <v>1019.46</v>
      </c>
      <c r="D280" s="5">
        <v>0</v>
      </c>
      <c r="E280" s="5" t="s">
        <v>212</v>
      </c>
      <c r="F280" s="5" t="s">
        <v>215</v>
      </c>
    </row>
    <row r="281" spans="1:6" x14ac:dyDescent="0.25">
      <c r="A281" s="5">
        <v>278</v>
      </c>
      <c r="B281" s="5" t="s">
        <v>222</v>
      </c>
      <c r="C281" s="5">
        <v>1019.46</v>
      </c>
      <c r="D281" s="5">
        <v>0</v>
      </c>
      <c r="E281" s="5" t="s">
        <v>212</v>
      </c>
      <c r="F281" s="5" t="s">
        <v>215</v>
      </c>
    </row>
    <row r="282" spans="1:6" x14ac:dyDescent="0.25">
      <c r="A282" s="5">
        <v>279</v>
      </c>
      <c r="B282" s="5" t="s">
        <v>222</v>
      </c>
      <c r="C282" s="5">
        <v>1019.46</v>
      </c>
      <c r="D282" s="5">
        <v>0</v>
      </c>
      <c r="E282" s="5" t="s">
        <v>212</v>
      </c>
      <c r="F282" s="5" t="s">
        <v>215</v>
      </c>
    </row>
    <row r="283" spans="1:6" x14ac:dyDescent="0.25">
      <c r="A283" s="5">
        <v>280</v>
      </c>
      <c r="B283" s="5" t="s">
        <v>222</v>
      </c>
      <c r="C283" s="5">
        <v>1019.46</v>
      </c>
      <c r="D283" s="5">
        <v>0</v>
      </c>
      <c r="E283" s="5" t="s">
        <v>212</v>
      </c>
      <c r="F283" s="5" t="s">
        <v>215</v>
      </c>
    </row>
    <row r="284" spans="1:6" x14ac:dyDescent="0.25">
      <c r="A284" s="5">
        <v>281</v>
      </c>
      <c r="B284" s="5" t="s">
        <v>222</v>
      </c>
      <c r="C284" s="5">
        <v>13.76</v>
      </c>
      <c r="D284" s="5">
        <v>0</v>
      </c>
      <c r="E284" s="5" t="s">
        <v>212</v>
      </c>
      <c r="F284" s="5" t="s">
        <v>215</v>
      </c>
    </row>
    <row r="285" spans="1:6" x14ac:dyDescent="0.25">
      <c r="A285" s="5">
        <v>282</v>
      </c>
      <c r="B285" s="5" t="s">
        <v>222</v>
      </c>
      <c r="C285" s="5">
        <v>114.43</v>
      </c>
      <c r="D285" s="5">
        <v>0</v>
      </c>
      <c r="E285" s="5" t="s">
        <v>212</v>
      </c>
      <c r="F285" s="5" t="s">
        <v>215</v>
      </c>
    </row>
    <row r="286" spans="1:6" x14ac:dyDescent="0.25">
      <c r="A286" s="5">
        <v>283</v>
      </c>
      <c r="B286" s="5" t="s">
        <v>222</v>
      </c>
      <c r="C286" s="5">
        <v>1019.46</v>
      </c>
      <c r="D286" s="5">
        <v>0</v>
      </c>
      <c r="E286" s="5" t="s">
        <v>212</v>
      </c>
      <c r="F286" s="5" t="s">
        <v>215</v>
      </c>
    </row>
    <row r="287" spans="1:6" x14ac:dyDescent="0.25">
      <c r="A287" s="5">
        <v>284</v>
      </c>
      <c r="B287" s="5" t="s">
        <v>222</v>
      </c>
      <c r="C287" s="5">
        <v>114.43</v>
      </c>
      <c r="D287" s="5">
        <v>0</v>
      </c>
      <c r="E287" s="5" t="s">
        <v>212</v>
      </c>
      <c r="F287" s="5" t="s">
        <v>215</v>
      </c>
    </row>
    <row r="288" spans="1:6" x14ac:dyDescent="0.25">
      <c r="A288" s="5">
        <v>285</v>
      </c>
      <c r="B288" s="5" t="s">
        <v>222</v>
      </c>
      <c r="C288" s="5">
        <v>114.43</v>
      </c>
      <c r="D288" s="5">
        <v>0</v>
      </c>
      <c r="E288" s="5" t="s">
        <v>212</v>
      </c>
      <c r="F288" s="5" t="s">
        <v>215</v>
      </c>
    </row>
    <row r="289" spans="1:6" x14ac:dyDescent="0.25">
      <c r="A289" s="5">
        <v>286</v>
      </c>
      <c r="B289" s="5" t="s">
        <v>222</v>
      </c>
      <c r="C289" s="5">
        <v>114.43</v>
      </c>
      <c r="D289" s="5">
        <v>0</v>
      </c>
      <c r="E289" s="5" t="s">
        <v>212</v>
      </c>
      <c r="F289" s="5" t="s">
        <v>215</v>
      </c>
    </row>
    <row r="290" spans="1:6" x14ac:dyDescent="0.25">
      <c r="A290" s="5">
        <v>287</v>
      </c>
      <c r="B290" s="5" t="s">
        <v>222</v>
      </c>
      <c r="C290" s="5">
        <v>114.43</v>
      </c>
      <c r="D290" s="5">
        <v>0</v>
      </c>
      <c r="E290" s="5" t="s">
        <v>212</v>
      </c>
      <c r="F290" s="5" t="s">
        <v>215</v>
      </c>
    </row>
    <row r="291" spans="1:6" x14ac:dyDescent="0.25">
      <c r="A291" s="5">
        <v>288</v>
      </c>
      <c r="B291" s="5" t="s">
        <v>222</v>
      </c>
      <c r="C291" s="5">
        <v>1019.46</v>
      </c>
      <c r="D291" s="5">
        <v>0</v>
      </c>
      <c r="E291" s="5" t="s">
        <v>212</v>
      </c>
      <c r="F291" s="5" t="s">
        <v>215</v>
      </c>
    </row>
    <row r="292" spans="1:6" x14ac:dyDescent="0.25">
      <c r="A292" s="5">
        <v>289</v>
      </c>
      <c r="B292" s="5" t="s">
        <v>222</v>
      </c>
      <c r="C292" s="5">
        <v>114.43</v>
      </c>
      <c r="D292" s="5">
        <v>0</v>
      </c>
      <c r="E292" s="5" t="s">
        <v>212</v>
      </c>
      <c r="F292" s="5" t="s">
        <v>215</v>
      </c>
    </row>
    <row r="293" spans="1:6" x14ac:dyDescent="0.25">
      <c r="A293" s="5">
        <v>290</v>
      </c>
      <c r="B293" s="5" t="s">
        <v>222</v>
      </c>
      <c r="C293" s="5">
        <v>1019.46</v>
      </c>
      <c r="D293" s="5">
        <v>0</v>
      </c>
      <c r="E293" s="5" t="s">
        <v>212</v>
      </c>
      <c r="F293" s="5" t="s">
        <v>215</v>
      </c>
    </row>
    <row r="294" spans="1:6" x14ac:dyDescent="0.25">
      <c r="A294" s="5">
        <v>291</v>
      </c>
      <c r="B294" s="5" t="s">
        <v>222</v>
      </c>
      <c r="C294" s="5">
        <v>13.76</v>
      </c>
      <c r="D294" s="5">
        <v>0</v>
      </c>
      <c r="E294" s="5" t="s">
        <v>212</v>
      </c>
      <c r="F294" s="5" t="s">
        <v>215</v>
      </c>
    </row>
    <row r="295" spans="1:6" x14ac:dyDescent="0.25">
      <c r="A295" s="5">
        <v>292</v>
      </c>
      <c r="B295" s="5" t="s">
        <v>222</v>
      </c>
      <c r="C295" s="5">
        <v>1019.46</v>
      </c>
      <c r="D295" s="5">
        <v>0</v>
      </c>
      <c r="E295" s="5" t="s">
        <v>212</v>
      </c>
      <c r="F295" s="5" t="s">
        <v>215</v>
      </c>
    </row>
    <row r="296" spans="1:6" x14ac:dyDescent="0.25">
      <c r="A296" s="5">
        <v>293</v>
      </c>
      <c r="B296" s="5" t="s">
        <v>222</v>
      </c>
      <c r="C296" s="5">
        <v>1019.46</v>
      </c>
      <c r="D296" s="5">
        <v>0</v>
      </c>
      <c r="E296" s="5" t="s">
        <v>212</v>
      </c>
      <c r="F296" s="5" t="s">
        <v>215</v>
      </c>
    </row>
    <row r="297" spans="1:6" x14ac:dyDescent="0.25">
      <c r="A297" s="5">
        <v>294</v>
      </c>
      <c r="B297" s="5" t="s">
        <v>222</v>
      </c>
      <c r="C297" s="5">
        <v>1019.46</v>
      </c>
      <c r="D297" s="5">
        <v>0</v>
      </c>
      <c r="E297" s="5" t="s">
        <v>212</v>
      </c>
      <c r="F297" s="5" t="s">
        <v>215</v>
      </c>
    </row>
    <row r="298" spans="1:6" x14ac:dyDescent="0.25">
      <c r="A298" s="5">
        <v>295</v>
      </c>
      <c r="B298" s="5" t="s">
        <v>222</v>
      </c>
      <c r="C298" s="5">
        <v>1019.46</v>
      </c>
      <c r="D298" s="5">
        <v>0</v>
      </c>
      <c r="E298" s="5" t="s">
        <v>212</v>
      </c>
      <c r="F298" s="5" t="s">
        <v>215</v>
      </c>
    </row>
    <row r="299" spans="1:6" x14ac:dyDescent="0.25">
      <c r="A299" s="5">
        <v>296</v>
      </c>
      <c r="B299" s="5" t="s">
        <v>222</v>
      </c>
      <c r="C299" s="5">
        <v>114.43</v>
      </c>
      <c r="D299" s="5">
        <v>0</v>
      </c>
      <c r="E299" s="5" t="s">
        <v>212</v>
      </c>
      <c r="F299" s="5" t="s">
        <v>215</v>
      </c>
    </row>
    <row r="300" spans="1:6" x14ac:dyDescent="0.25">
      <c r="A300" s="5">
        <v>297</v>
      </c>
      <c r="B300" s="5" t="s">
        <v>222</v>
      </c>
      <c r="C300" s="5">
        <v>114.43</v>
      </c>
      <c r="D300" s="5">
        <v>0</v>
      </c>
      <c r="E300" s="5" t="s">
        <v>212</v>
      </c>
      <c r="F300" s="5" t="s">
        <v>215</v>
      </c>
    </row>
    <row r="301" spans="1:6" x14ac:dyDescent="0.25">
      <c r="A301" s="5">
        <v>298</v>
      </c>
      <c r="B301" s="5" t="s">
        <v>222</v>
      </c>
      <c r="C301" s="5">
        <v>1019.46</v>
      </c>
      <c r="D301" s="5">
        <v>0</v>
      </c>
      <c r="E301" s="5" t="s">
        <v>212</v>
      </c>
      <c r="F301" s="5" t="s">
        <v>215</v>
      </c>
    </row>
    <row r="302" spans="1:6" x14ac:dyDescent="0.25">
      <c r="A302" s="5">
        <v>299</v>
      </c>
      <c r="B302" s="5" t="s">
        <v>222</v>
      </c>
      <c r="C302" s="5">
        <v>1019.46</v>
      </c>
      <c r="D302" s="5">
        <v>0</v>
      </c>
      <c r="E302" s="5" t="s">
        <v>212</v>
      </c>
      <c r="F302" s="5" t="s">
        <v>215</v>
      </c>
    </row>
    <row r="303" spans="1:6" x14ac:dyDescent="0.25">
      <c r="A303" s="5">
        <v>300</v>
      </c>
      <c r="B303" s="5" t="s">
        <v>948</v>
      </c>
      <c r="C303" s="5">
        <v>0</v>
      </c>
      <c r="D303" s="5">
        <v>0</v>
      </c>
      <c r="E303" s="5" t="s">
        <v>212</v>
      </c>
      <c r="F303" s="5" t="s">
        <v>215</v>
      </c>
    </row>
    <row r="304" spans="1:6" x14ac:dyDescent="0.25">
      <c r="A304" s="5">
        <v>301</v>
      </c>
      <c r="B304" s="5" t="s">
        <v>948</v>
      </c>
      <c r="C304" s="5">
        <v>0</v>
      </c>
      <c r="D304" s="5">
        <v>0</v>
      </c>
      <c r="E304" s="5" t="s">
        <v>212</v>
      </c>
      <c r="F304" s="5" t="s">
        <v>215</v>
      </c>
    </row>
    <row r="305" spans="1:6" x14ac:dyDescent="0.25">
      <c r="A305" s="5">
        <v>302</v>
      </c>
      <c r="B305" s="5" t="s">
        <v>948</v>
      </c>
      <c r="C305" s="5">
        <v>0</v>
      </c>
      <c r="D305" s="5">
        <v>0</v>
      </c>
      <c r="E305" s="5" t="s">
        <v>212</v>
      </c>
      <c r="F305" s="5" t="s">
        <v>215</v>
      </c>
    </row>
    <row r="306" spans="1:6" x14ac:dyDescent="0.25">
      <c r="A306" s="5">
        <v>303</v>
      </c>
      <c r="B306" s="5" t="s">
        <v>948</v>
      </c>
      <c r="C306" s="5">
        <v>0</v>
      </c>
      <c r="D306" s="5">
        <v>0</v>
      </c>
      <c r="E306" s="5" t="s">
        <v>212</v>
      </c>
      <c r="F306" s="5" t="s">
        <v>215</v>
      </c>
    </row>
    <row r="307" spans="1:6" x14ac:dyDescent="0.25">
      <c r="A307" s="5">
        <v>304</v>
      </c>
      <c r="B307" s="5" t="s">
        <v>948</v>
      </c>
      <c r="C307" s="5">
        <v>0</v>
      </c>
      <c r="D307" s="5">
        <v>0</v>
      </c>
      <c r="E307" s="5" t="s">
        <v>212</v>
      </c>
      <c r="F307" s="5" t="s">
        <v>215</v>
      </c>
    </row>
    <row r="308" spans="1:6" x14ac:dyDescent="0.25">
      <c r="A308" s="5">
        <v>305</v>
      </c>
      <c r="B308" s="5" t="s">
        <v>948</v>
      </c>
      <c r="C308" s="5">
        <v>0</v>
      </c>
      <c r="D308" s="5">
        <v>0</v>
      </c>
      <c r="E308" s="5" t="s">
        <v>212</v>
      </c>
      <c r="F308" s="5" t="s">
        <v>215</v>
      </c>
    </row>
    <row r="309" spans="1:6" x14ac:dyDescent="0.25">
      <c r="A309" s="5">
        <v>306</v>
      </c>
      <c r="B309" s="5" t="s">
        <v>948</v>
      </c>
      <c r="C309" s="5">
        <v>0</v>
      </c>
      <c r="D309" s="5">
        <v>0</v>
      </c>
      <c r="E309" s="5" t="s">
        <v>212</v>
      </c>
      <c r="F309" s="5" t="s">
        <v>215</v>
      </c>
    </row>
    <row r="310" spans="1:6" x14ac:dyDescent="0.25">
      <c r="A310" s="5">
        <v>307</v>
      </c>
      <c r="B310" s="5" t="s">
        <v>948</v>
      </c>
      <c r="C310" s="5">
        <v>0</v>
      </c>
      <c r="D310" s="5">
        <v>0</v>
      </c>
      <c r="E310" s="5" t="s">
        <v>212</v>
      </c>
      <c r="F310" s="5" t="s">
        <v>215</v>
      </c>
    </row>
    <row r="311" spans="1:6" x14ac:dyDescent="0.25">
      <c r="A311" s="5">
        <v>308</v>
      </c>
      <c r="B311" s="5" t="s">
        <v>948</v>
      </c>
      <c r="C311" s="5">
        <v>0</v>
      </c>
      <c r="D311" s="5">
        <v>0</v>
      </c>
      <c r="E311" s="5" t="s">
        <v>212</v>
      </c>
      <c r="F311" s="5" t="s">
        <v>215</v>
      </c>
    </row>
    <row r="312" spans="1:6" x14ac:dyDescent="0.25">
      <c r="A312" s="5">
        <v>309</v>
      </c>
      <c r="B312" s="5" t="s">
        <v>948</v>
      </c>
      <c r="C312" s="5">
        <v>0</v>
      </c>
      <c r="D312" s="5">
        <v>0</v>
      </c>
      <c r="E312" s="5" t="s">
        <v>212</v>
      </c>
      <c r="F312" s="5" t="s">
        <v>215</v>
      </c>
    </row>
    <row r="313" spans="1:6" x14ac:dyDescent="0.25">
      <c r="A313" s="5">
        <v>310</v>
      </c>
      <c r="B313" s="5" t="s">
        <v>948</v>
      </c>
      <c r="C313" s="5">
        <v>0</v>
      </c>
      <c r="D313" s="5">
        <v>0</v>
      </c>
      <c r="E313" s="5" t="s">
        <v>212</v>
      </c>
      <c r="F313" s="5" t="s">
        <v>215</v>
      </c>
    </row>
    <row r="314" spans="1:6" x14ac:dyDescent="0.25">
      <c r="A314" s="5">
        <v>311</v>
      </c>
      <c r="B314" s="5" t="s">
        <v>948</v>
      </c>
      <c r="C314" s="5">
        <v>0</v>
      </c>
      <c r="D314" s="5">
        <v>0</v>
      </c>
      <c r="E314" s="5" t="s">
        <v>212</v>
      </c>
      <c r="F314" s="5" t="s">
        <v>215</v>
      </c>
    </row>
    <row r="315" spans="1:6" x14ac:dyDescent="0.25">
      <c r="A315" s="5">
        <v>312</v>
      </c>
      <c r="B315" s="5" t="s">
        <v>948</v>
      </c>
      <c r="C315" s="5">
        <v>0</v>
      </c>
      <c r="D315" s="5">
        <v>0</v>
      </c>
      <c r="E315" s="5" t="s">
        <v>212</v>
      </c>
      <c r="F315" s="5" t="s">
        <v>215</v>
      </c>
    </row>
    <row r="316" spans="1:6" x14ac:dyDescent="0.25">
      <c r="A316" s="5">
        <v>313</v>
      </c>
      <c r="B316" s="5" t="s">
        <v>948</v>
      </c>
      <c r="C316" s="5">
        <v>0</v>
      </c>
      <c r="D316" s="5">
        <v>0</v>
      </c>
      <c r="E316" s="5" t="s">
        <v>212</v>
      </c>
      <c r="F316" s="5" t="s">
        <v>215</v>
      </c>
    </row>
    <row r="317" spans="1:6" x14ac:dyDescent="0.25">
      <c r="A317" s="5">
        <v>314</v>
      </c>
      <c r="B317" s="5" t="s">
        <v>948</v>
      </c>
      <c r="C317" s="5">
        <v>0</v>
      </c>
      <c r="D317" s="5">
        <v>0</v>
      </c>
      <c r="E317" s="5" t="s">
        <v>212</v>
      </c>
      <c r="F317" s="5" t="s">
        <v>215</v>
      </c>
    </row>
    <row r="318" spans="1:6" x14ac:dyDescent="0.25">
      <c r="A318" s="5">
        <v>315</v>
      </c>
      <c r="B318" s="5" t="s">
        <v>948</v>
      </c>
      <c r="C318" s="5">
        <v>0</v>
      </c>
      <c r="D318" s="5">
        <v>0</v>
      </c>
      <c r="E318" s="5" t="s">
        <v>212</v>
      </c>
      <c r="F318" s="5" t="s">
        <v>215</v>
      </c>
    </row>
    <row r="319" spans="1:6" x14ac:dyDescent="0.25">
      <c r="A319" s="5">
        <v>316</v>
      </c>
      <c r="B319" s="5" t="s">
        <v>948</v>
      </c>
      <c r="C319" s="5">
        <v>0</v>
      </c>
      <c r="D319" s="5">
        <v>0</v>
      </c>
      <c r="E319" s="5" t="s">
        <v>212</v>
      </c>
      <c r="F319" s="5" t="s">
        <v>215</v>
      </c>
    </row>
    <row r="320" spans="1:6" x14ac:dyDescent="0.25">
      <c r="A320" s="5">
        <v>317</v>
      </c>
      <c r="B320" s="5" t="s">
        <v>948</v>
      </c>
      <c r="C320" s="5">
        <v>0</v>
      </c>
      <c r="D320" s="5">
        <v>0</v>
      </c>
      <c r="E320" s="5" t="s">
        <v>212</v>
      </c>
      <c r="F320" s="5" t="s">
        <v>215</v>
      </c>
    </row>
    <row r="321" spans="1:6" x14ac:dyDescent="0.25">
      <c r="A321" s="5">
        <v>318</v>
      </c>
      <c r="B321" s="5" t="s">
        <v>948</v>
      </c>
      <c r="C321" s="5">
        <v>0</v>
      </c>
      <c r="D321" s="5">
        <v>0</v>
      </c>
      <c r="E321" s="5" t="s">
        <v>212</v>
      </c>
      <c r="F321" s="5" t="s">
        <v>215</v>
      </c>
    </row>
    <row r="322" spans="1:6" x14ac:dyDescent="0.25">
      <c r="A322" s="5">
        <v>319</v>
      </c>
      <c r="B322" s="5" t="s">
        <v>948</v>
      </c>
      <c r="C322" s="5">
        <v>0</v>
      </c>
      <c r="D322" s="5">
        <v>0</v>
      </c>
      <c r="E322" s="5" t="s">
        <v>212</v>
      </c>
      <c r="F322" s="5" t="s">
        <v>215</v>
      </c>
    </row>
    <row r="323" spans="1:6" x14ac:dyDescent="0.25">
      <c r="A323" s="5">
        <v>320</v>
      </c>
      <c r="B323" s="5" t="s">
        <v>948</v>
      </c>
      <c r="C323" s="5">
        <v>0</v>
      </c>
      <c r="D323" s="5">
        <v>0</v>
      </c>
      <c r="E323" s="5" t="s">
        <v>212</v>
      </c>
      <c r="F323" s="5" t="s">
        <v>215</v>
      </c>
    </row>
    <row r="324" spans="1:6" x14ac:dyDescent="0.25">
      <c r="A324" s="5">
        <v>321</v>
      </c>
      <c r="B324" s="5" t="s">
        <v>948</v>
      </c>
      <c r="C324" s="5">
        <v>0</v>
      </c>
      <c r="D324" s="5">
        <v>0</v>
      </c>
      <c r="E324" s="5" t="s">
        <v>212</v>
      </c>
      <c r="F324" s="5" t="s">
        <v>215</v>
      </c>
    </row>
    <row r="325" spans="1:6" x14ac:dyDescent="0.25">
      <c r="A325" s="5">
        <v>322</v>
      </c>
      <c r="B325" s="5" t="s">
        <v>948</v>
      </c>
      <c r="C325" s="5">
        <v>0</v>
      </c>
      <c r="D325" s="5">
        <v>0</v>
      </c>
      <c r="E325" s="5" t="s">
        <v>212</v>
      </c>
      <c r="F325" s="5" t="s">
        <v>215</v>
      </c>
    </row>
    <row r="326" spans="1:6" x14ac:dyDescent="0.25">
      <c r="A326" s="5">
        <v>323</v>
      </c>
      <c r="B326" s="5" t="s">
        <v>948</v>
      </c>
      <c r="C326" s="5">
        <v>0</v>
      </c>
      <c r="D326" s="5">
        <v>0</v>
      </c>
      <c r="E326" s="5" t="s">
        <v>212</v>
      </c>
      <c r="F326" s="5" t="s">
        <v>215</v>
      </c>
    </row>
    <row r="327" spans="1:6" x14ac:dyDescent="0.25">
      <c r="A327" s="5">
        <v>324</v>
      </c>
      <c r="B327" s="5" t="s">
        <v>948</v>
      </c>
      <c r="C327" s="5">
        <v>0</v>
      </c>
      <c r="D327" s="5">
        <v>0</v>
      </c>
      <c r="E327" s="5" t="s">
        <v>212</v>
      </c>
      <c r="F327" s="5" t="s">
        <v>215</v>
      </c>
    </row>
    <row r="328" spans="1:6" x14ac:dyDescent="0.25">
      <c r="A328" s="5">
        <v>325</v>
      </c>
      <c r="B328" s="5" t="s">
        <v>948</v>
      </c>
      <c r="C328" s="5">
        <v>0</v>
      </c>
      <c r="D328" s="5">
        <v>0</v>
      </c>
      <c r="E328" s="5" t="s">
        <v>212</v>
      </c>
      <c r="F328" s="5" t="s">
        <v>215</v>
      </c>
    </row>
    <row r="329" spans="1:6" x14ac:dyDescent="0.25">
      <c r="A329" s="5">
        <v>326</v>
      </c>
      <c r="B329" s="5" t="s">
        <v>948</v>
      </c>
      <c r="C329" s="5">
        <v>0</v>
      </c>
      <c r="D329" s="5">
        <v>0</v>
      </c>
      <c r="E329" s="5" t="s">
        <v>212</v>
      </c>
      <c r="F329" s="5" t="s">
        <v>215</v>
      </c>
    </row>
    <row r="330" spans="1:6" x14ac:dyDescent="0.25">
      <c r="A330" s="5">
        <v>327</v>
      </c>
      <c r="B330" s="5" t="s">
        <v>948</v>
      </c>
      <c r="C330" s="5">
        <v>0</v>
      </c>
      <c r="D330" s="5">
        <v>0</v>
      </c>
      <c r="E330" s="5" t="s">
        <v>212</v>
      </c>
      <c r="F330" s="5" t="s">
        <v>215</v>
      </c>
    </row>
    <row r="331" spans="1:6" x14ac:dyDescent="0.25">
      <c r="A331" s="5">
        <v>328</v>
      </c>
      <c r="B331" s="5" t="s">
        <v>948</v>
      </c>
      <c r="C331" s="5">
        <v>0</v>
      </c>
      <c r="D331" s="5">
        <v>0</v>
      </c>
      <c r="E331" s="5" t="s">
        <v>212</v>
      </c>
      <c r="F331" s="5" t="s">
        <v>215</v>
      </c>
    </row>
    <row r="332" spans="1:6" x14ac:dyDescent="0.25">
      <c r="A332" s="5">
        <v>329</v>
      </c>
      <c r="B332" s="5" t="s">
        <v>948</v>
      </c>
      <c r="C332" s="5">
        <v>0</v>
      </c>
      <c r="D332" s="5">
        <v>0</v>
      </c>
      <c r="E332" s="5" t="s">
        <v>212</v>
      </c>
      <c r="F332" s="5" t="s">
        <v>215</v>
      </c>
    </row>
    <row r="333" spans="1:6" x14ac:dyDescent="0.25">
      <c r="A333" s="5">
        <v>330</v>
      </c>
      <c r="B333" s="5" t="s">
        <v>948</v>
      </c>
      <c r="C333" s="5">
        <v>0</v>
      </c>
      <c r="D333" s="5">
        <v>0</v>
      </c>
      <c r="E333" s="5" t="s">
        <v>212</v>
      </c>
      <c r="F333" s="5" t="s">
        <v>215</v>
      </c>
    </row>
    <row r="334" spans="1:6" x14ac:dyDescent="0.25">
      <c r="A334" s="5">
        <v>331</v>
      </c>
      <c r="B334" s="5" t="s">
        <v>948</v>
      </c>
      <c r="C334" s="5">
        <v>0</v>
      </c>
      <c r="D334" s="5">
        <v>0</v>
      </c>
      <c r="E334" s="5" t="s">
        <v>212</v>
      </c>
      <c r="F334" s="5" t="s">
        <v>215</v>
      </c>
    </row>
    <row r="335" spans="1:6" x14ac:dyDescent="0.25">
      <c r="A335" s="5">
        <v>332</v>
      </c>
      <c r="B335" s="5" t="s">
        <v>948</v>
      </c>
      <c r="C335" s="5">
        <v>0</v>
      </c>
      <c r="D335" s="5">
        <v>0</v>
      </c>
      <c r="E335" s="5" t="s">
        <v>212</v>
      </c>
      <c r="F335" s="5" t="s">
        <v>215</v>
      </c>
    </row>
    <row r="336" spans="1:6" x14ac:dyDescent="0.25">
      <c r="A336" s="5">
        <v>333</v>
      </c>
      <c r="B336" s="5" t="s">
        <v>948</v>
      </c>
      <c r="C336" s="5">
        <v>0</v>
      </c>
      <c r="D336" s="5">
        <v>0</v>
      </c>
      <c r="E336" s="5" t="s">
        <v>212</v>
      </c>
      <c r="F336" s="5" t="s">
        <v>215</v>
      </c>
    </row>
    <row r="337" spans="1:6" x14ac:dyDescent="0.25">
      <c r="A337" s="5">
        <v>334</v>
      </c>
      <c r="B337" s="5" t="s">
        <v>948</v>
      </c>
      <c r="C337" s="5">
        <v>0</v>
      </c>
      <c r="D337" s="5">
        <v>0</v>
      </c>
      <c r="E337" s="5" t="s">
        <v>212</v>
      </c>
      <c r="F337" s="5" t="s">
        <v>215</v>
      </c>
    </row>
    <row r="338" spans="1:6" x14ac:dyDescent="0.25">
      <c r="A338" s="5">
        <v>335</v>
      </c>
      <c r="B338" s="5" t="s">
        <v>948</v>
      </c>
      <c r="C338" s="5">
        <v>0</v>
      </c>
      <c r="D338" s="5">
        <v>0</v>
      </c>
      <c r="E338" s="5" t="s">
        <v>212</v>
      </c>
      <c r="F338" s="5" t="s">
        <v>215</v>
      </c>
    </row>
    <row r="339" spans="1:6" x14ac:dyDescent="0.25">
      <c r="A339" s="5">
        <v>336</v>
      </c>
      <c r="B339" s="5" t="s">
        <v>948</v>
      </c>
      <c r="C339" s="5">
        <v>0</v>
      </c>
      <c r="D339" s="5">
        <v>0</v>
      </c>
      <c r="E339" s="5" t="s">
        <v>212</v>
      </c>
      <c r="F339" s="5" t="s">
        <v>215</v>
      </c>
    </row>
    <row r="340" spans="1:6" x14ac:dyDescent="0.25">
      <c r="A340" s="5">
        <v>337</v>
      </c>
      <c r="B340" s="5" t="s">
        <v>948</v>
      </c>
      <c r="C340" s="5">
        <v>0</v>
      </c>
      <c r="D340" s="5">
        <v>0</v>
      </c>
      <c r="E340" s="5" t="s">
        <v>212</v>
      </c>
      <c r="F340" s="5" t="s">
        <v>215</v>
      </c>
    </row>
    <row r="341" spans="1:6" x14ac:dyDescent="0.25">
      <c r="A341" s="5">
        <v>338</v>
      </c>
      <c r="B341" s="5" t="s">
        <v>948</v>
      </c>
      <c r="C341" s="5">
        <v>0</v>
      </c>
      <c r="D341" s="5">
        <v>0</v>
      </c>
      <c r="E341" s="5" t="s">
        <v>212</v>
      </c>
      <c r="F341" s="5" t="s">
        <v>215</v>
      </c>
    </row>
    <row r="342" spans="1:6" x14ac:dyDescent="0.25">
      <c r="A342" s="5">
        <v>339</v>
      </c>
      <c r="B342" s="5" t="s">
        <v>948</v>
      </c>
      <c r="C342" s="5">
        <v>0</v>
      </c>
      <c r="D342" s="5">
        <v>0</v>
      </c>
      <c r="E342" s="5" t="s">
        <v>212</v>
      </c>
      <c r="F342" s="5" t="s">
        <v>215</v>
      </c>
    </row>
    <row r="343" spans="1:6" x14ac:dyDescent="0.25">
      <c r="A343" s="5">
        <v>340</v>
      </c>
      <c r="B343" s="5" t="s">
        <v>948</v>
      </c>
      <c r="C343" s="5">
        <v>0</v>
      </c>
      <c r="D343" s="5">
        <v>0</v>
      </c>
      <c r="E343" s="5" t="s">
        <v>212</v>
      </c>
      <c r="F343" s="5" t="s">
        <v>215</v>
      </c>
    </row>
    <row r="344" spans="1:6" x14ac:dyDescent="0.25">
      <c r="A344" s="5">
        <v>341</v>
      </c>
      <c r="B344" s="5" t="s">
        <v>948</v>
      </c>
      <c r="C344" s="5">
        <v>0</v>
      </c>
      <c r="D344" s="5">
        <v>0</v>
      </c>
      <c r="E344" s="5" t="s">
        <v>212</v>
      </c>
      <c r="F344" s="5" t="s">
        <v>215</v>
      </c>
    </row>
    <row r="345" spans="1:6" x14ac:dyDescent="0.25">
      <c r="A345" s="5">
        <v>342</v>
      </c>
      <c r="B345" s="5" t="s">
        <v>948</v>
      </c>
      <c r="C345" s="5">
        <v>0</v>
      </c>
      <c r="D345" s="5">
        <v>0</v>
      </c>
      <c r="E345" s="5" t="s">
        <v>212</v>
      </c>
      <c r="F345" s="5" t="s">
        <v>215</v>
      </c>
    </row>
    <row r="346" spans="1:6" x14ac:dyDescent="0.25">
      <c r="A346" s="5">
        <v>343</v>
      </c>
      <c r="B346" s="5" t="s">
        <v>948</v>
      </c>
      <c r="C346" s="5">
        <v>0</v>
      </c>
      <c r="D346" s="5">
        <v>0</v>
      </c>
      <c r="E346" s="5" t="s">
        <v>212</v>
      </c>
      <c r="F346" s="5" t="s">
        <v>215</v>
      </c>
    </row>
    <row r="347" spans="1:6" x14ac:dyDescent="0.25">
      <c r="A347" s="5">
        <v>344</v>
      </c>
      <c r="B347" s="5" t="s">
        <v>948</v>
      </c>
      <c r="C347" s="5">
        <v>0</v>
      </c>
      <c r="D347" s="5">
        <v>0</v>
      </c>
      <c r="E347" s="5" t="s">
        <v>212</v>
      </c>
      <c r="F347" s="5" t="s">
        <v>215</v>
      </c>
    </row>
    <row r="348" spans="1:6" x14ac:dyDescent="0.25">
      <c r="A348" s="5">
        <v>345</v>
      </c>
      <c r="B348" s="5" t="s">
        <v>948</v>
      </c>
      <c r="C348" s="5">
        <v>0</v>
      </c>
      <c r="D348" s="5">
        <v>0</v>
      </c>
      <c r="E348" s="5" t="s">
        <v>212</v>
      </c>
      <c r="F348" s="5" t="s">
        <v>215</v>
      </c>
    </row>
    <row r="349" spans="1:6" x14ac:dyDescent="0.25">
      <c r="A349" s="5">
        <v>346</v>
      </c>
      <c r="B349" s="5" t="s">
        <v>948</v>
      </c>
      <c r="C349" s="5">
        <v>0</v>
      </c>
      <c r="D349" s="5">
        <v>0</v>
      </c>
      <c r="E349" s="5" t="s">
        <v>212</v>
      </c>
      <c r="F349" s="5" t="s">
        <v>215</v>
      </c>
    </row>
    <row r="350" spans="1:6" x14ac:dyDescent="0.25">
      <c r="A350" s="5">
        <v>347</v>
      </c>
      <c r="B350" s="5" t="s">
        <v>948</v>
      </c>
      <c r="C350" s="5">
        <v>0</v>
      </c>
      <c r="D350" s="5">
        <v>0</v>
      </c>
      <c r="E350" s="5" t="s">
        <v>212</v>
      </c>
      <c r="F350" s="5" t="s">
        <v>215</v>
      </c>
    </row>
    <row r="351" spans="1:6" x14ac:dyDescent="0.25">
      <c r="A351" s="5">
        <v>348</v>
      </c>
      <c r="B351" s="5" t="s">
        <v>948</v>
      </c>
      <c r="C351" s="5">
        <v>0</v>
      </c>
      <c r="D351" s="5">
        <v>0</v>
      </c>
      <c r="E351" s="5" t="s">
        <v>212</v>
      </c>
      <c r="F351" s="5" t="s">
        <v>215</v>
      </c>
    </row>
    <row r="352" spans="1:6" x14ac:dyDescent="0.25">
      <c r="A352" s="5">
        <v>349</v>
      </c>
      <c r="B352" s="5" t="s">
        <v>948</v>
      </c>
      <c r="C352" s="5">
        <v>0</v>
      </c>
      <c r="D352" s="5">
        <v>0</v>
      </c>
      <c r="E352" s="5" t="s">
        <v>212</v>
      </c>
      <c r="F352" s="5" t="s">
        <v>215</v>
      </c>
    </row>
    <row r="353" spans="1:6" x14ac:dyDescent="0.25">
      <c r="A353" s="5">
        <v>350</v>
      </c>
      <c r="B353" s="5" t="s">
        <v>948</v>
      </c>
      <c r="C353" s="5">
        <v>0</v>
      </c>
      <c r="D353" s="5">
        <v>0</v>
      </c>
      <c r="E353" s="5" t="s">
        <v>212</v>
      </c>
      <c r="F353" s="5" t="s">
        <v>215</v>
      </c>
    </row>
    <row r="354" spans="1:6" x14ac:dyDescent="0.25">
      <c r="A354" s="5">
        <v>351</v>
      </c>
      <c r="B354" s="5" t="s">
        <v>948</v>
      </c>
      <c r="C354" s="5">
        <v>0</v>
      </c>
      <c r="D354" s="5">
        <v>0</v>
      </c>
      <c r="E354" s="5" t="s">
        <v>212</v>
      </c>
      <c r="F354" s="5" t="s">
        <v>215</v>
      </c>
    </row>
    <row r="355" spans="1:6" x14ac:dyDescent="0.25">
      <c r="A355" s="5">
        <v>352</v>
      </c>
      <c r="B355" s="5" t="s">
        <v>948</v>
      </c>
      <c r="C355" s="5">
        <v>0</v>
      </c>
      <c r="D355" s="5">
        <v>0</v>
      </c>
      <c r="E355" s="5" t="s">
        <v>212</v>
      </c>
      <c r="F355"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5"/>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948</v>
      </c>
      <c r="C303" s="5" t="s">
        <v>215</v>
      </c>
    </row>
    <row r="304" spans="1:3" x14ac:dyDescent="0.25">
      <c r="A304" s="5">
        <v>301</v>
      </c>
      <c r="B304" s="5" t="s">
        <v>948</v>
      </c>
      <c r="C304" s="5" t="s">
        <v>215</v>
      </c>
    </row>
    <row r="305" spans="1:3" x14ac:dyDescent="0.25">
      <c r="A305" s="5">
        <v>302</v>
      </c>
      <c r="B305" s="5" t="s">
        <v>948</v>
      </c>
      <c r="C305" s="5" t="s">
        <v>215</v>
      </c>
    </row>
    <row r="306" spans="1:3" x14ac:dyDescent="0.25">
      <c r="A306" s="5">
        <v>303</v>
      </c>
      <c r="B306" s="5" t="s">
        <v>948</v>
      </c>
      <c r="C306" s="5" t="s">
        <v>215</v>
      </c>
    </row>
    <row r="307" spans="1:3" x14ac:dyDescent="0.25">
      <c r="A307" s="5">
        <v>304</v>
      </c>
      <c r="B307" s="5" t="s">
        <v>948</v>
      </c>
      <c r="C307" s="5" t="s">
        <v>215</v>
      </c>
    </row>
    <row r="308" spans="1:3" x14ac:dyDescent="0.25">
      <c r="A308" s="5">
        <v>305</v>
      </c>
      <c r="B308" s="5" t="s">
        <v>948</v>
      </c>
      <c r="C308" s="5" t="s">
        <v>215</v>
      </c>
    </row>
    <row r="309" spans="1:3" x14ac:dyDescent="0.25">
      <c r="A309" s="5">
        <v>306</v>
      </c>
      <c r="B309" s="5" t="s">
        <v>948</v>
      </c>
      <c r="C309" s="5" t="s">
        <v>215</v>
      </c>
    </row>
    <row r="310" spans="1:3" x14ac:dyDescent="0.25">
      <c r="A310" s="5">
        <v>307</v>
      </c>
      <c r="B310" s="5" t="s">
        <v>948</v>
      </c>
      <c r="C310" s="5" t="s">
        <v>215</v>
      </c>
    </row>
    <row r="311" spans="1:3" x14ac:dyDescent="0.25">
      <c r="A311" s="5">
        <v>308</v>
      </c>
      <c r="B311" s="5" t="s">
        <v>948</v>
      </c>
      <c r="C311" s="5" t="s">
        <v>215</v>
      </c>
    </row>
    <row r="312" spans="1:3" x14ac:dyDescent="0.25">
      <c r="A312" s="5">
        <v>309</v>
      </c>
      <c r="B312" s="5" t="s">
        <v>948</v>
      </c>
      <c r="C312" s="5" t="s">
        <v>215</v>
      </c>
    </row>
    <row r="313" spans="1:3" x14ac:dyDescent="0.25">
      <c r="A313" s="5">
        <v>310</v>
      </c>
      <c r="B313" s="5" t="s">
        <v>948</v>
      </c>
      <c r="C313" s="5" t="s">
        <v>215</v>
      </c>
    </row>
    <row r="314" spans="1:3" x14ac:dyDescent="0.25">
      <c r="A314" s="5">
        <v>311</v>
      </c>
      <c r="B314" s="5" t="s">
        <v>948</v>
      </c>
      <c r="C314" s="5" t="s">
        <v>215</v>
      </c>
    </row>
    <row r="315" spans="1:3" x14ac:dyDescent="0.25">
      <c r="A315" s="5">
        <v>312</v>
      </c>
      <c r="B315" s="5" t="s">
        <v>948</v>
      </c>
      <c r="C315" s="5" t="s">
        <v>215</v>
      </c>
    </row>
    <row r="316" spans="1:3" x14ac:dyDescent="0.25">
      <c r="A316" s="5">
        <v>313</v>
      </c>
      <c r="B316" s="5" t="s">
        <v>948</v>
      </c>
      <c r="C316" s="5" t="s">
        <v>215</v>
      </c>
    </row>
    <row r="317" spans="1:3" x14ac:dyDescent="0.25">
      <c r="A317" s="5">
        <v>314</v>
      </c>
      <c r="B317" s="5" t="s">
        <v>948</v>
      </c>
      <c r="C317" s="5" t="s">
        <v>215</v>
      </c>
    </row>
    <row r="318" spans="1:3" x14ac:dyDescent="0.25">
      <c r="A318" s="5">
        <v>315</v>
      </c>
      <c r="B318" s="5" t="s">
        <v>948</v>
      </c>
      <c r="C318" s="5" t="s">
        <v>215</v>
      </c>
    </row>
    <row r="319" spans="1:3" x14ac:dyDescent="0.25">
      <c r="A319" s="5">
        <v>316</v>
      </c>
      <c r="B319" s="5" t="s">
        <v>948</v>
      </c>
      <c r="C319" s="5" t="s">
        <v>215</v>
      </c>
    </row>
    <row r="320" spans="1:3" x14ac:dyDescent="0.25">
      <c r="A320" s="5">
        <v>317</v>
      </c>
      <c r="B320" s="5" t="s">
        <v>948</v>
      </c>
      <c r="C320" s="5" t="s">
        <v>215</v>
      </c>
    </row>
    <row r="321" spans="1:3" x14ac:dyDescent="0.25">
      <c r="A321" s="5">
        <v>318</v>
      </c>
      <c r="B321" s="5" t="s">
        <v>948</v>
      </c>
      <c r="C321" s="5" t="s">
        <v>215</v>
      </c>
    </row>
    <row r="322" spans="1:3" x14ac:dyDescent="0.25">
      <c r="A322" s="5">
        <v>319</v>
      </c>
      <c r="B322" s="5" t="s">
        <v>948</v>
      </c>
      <c r="C322" s="5" t="s">
        <v>215</v>
      </c>
    </row>
    <row r="323" spans="1:3" x14ac:dyDescent="0.25">
      <c r="A323" s="5">
        <v>320</v>
      </c>
      <c r="B323" s="5" t="s">
        <v>948</v>
      </c>
      <c r="C323" s="5" t="s">
        <v>215</v>
      </c>
    </row>
    <row r="324" spans="1:3" x14ac:dyDescent="0.25">
      <c r="A324" s="5">
        <v>321</v>
      </c>
      <c r="B324" s="5" t="s">
        <v>948</v>
      </c>
      <c r="C324" s="5" t="s">
        <v>215</v>
      </c>
    </row>
    <row r="325" spans="1:3" x14ac:dyDescent="0.25">
      <c r="A325" s="5">
        <v>322</v>
      </c>
      <c r="B325" s="5" t="s">
        <v>948</v>
      </c>
      <c r="C325" s="5" t="s">
        <v>215</v>
      </c>
    </row>
    <row r="326" spans="1:3" x14ac:dyDescent="0.25">
      <c r="A326" s="5">
        <v>323</v>
      </c>
      <c r="B326" s="5" t="s">
        <v>948</v>
      </c>
      <c r="C326" s="5" t="s">
        <v>215</v>
      </c>
    </row>
    <row r="327" spans="1:3" x14ac:dyDescent="0.25">
      <c r="A327" s="5">
        <v>324</v>
      </c>
      <c r="B327" s="5" t="s">
        <v>948</v>
      </c>
      <c r="C327" s="5" t="s">
        <v>215</v>
      </c>
    </row>
    <row r="328" spans="1:3" x14ac:dyDescent="0.25">
      <c r="A328" s="5">
        <v>325</v>
      </c>
      <c r="B328" s="5" t="s">
        <v>948</v>
      </c>
      <c r="C328" s="5" t="s">
        <v>215</v>
      </c>
    </row>
    <row r="329" spans="1:3" x14ac:dyDescent="0.25">
      <c r="A329" s="5">
        <v>326</v>
      </c>
      <c r="B329" s="5" t="s">
        <v>948</v>
      </c>
      <c r="C329" s="5" t="s">
        <v>215</v>
      </c>
    </row>
    <row r="330" spans="1:3" x14ac:dyDescent="0.25">
      <c r="A330" s="5">
        <v>327</v>
      </c>
      <c r="B330" s="5" t="s">
        <v>948</v>
      </c>
      <c r="C330" s="5" t="s">
        <v>215</v>
      </c>
    </row>
    <row r="331" spans="1:3" x14ac:dyDescent="0.25">
      <c r="A331" s="5">
        <v>328</v>
      </c>
      <c r="B331" s="5" t="s">
        <v>948</v>
      </c>
      <c r="C331" s="5" t="s">
        <v>215</v>
      </c>
    </row>
    <row r="332" spans="1:3" x14ac:dyDescent="0.25">
      <c r="A332" s="5">
        <v>329</v>
      </c>
      <c r="B332" s="5" t="s">
        <v>948</v>
      </c>
      <c r="C332" s="5" t="s">
        <v>215</v>
      </c>
    </row>
    <row r="333" spans="1:3" x14ac:dyDescent="0.25">
      <c r="A333" s="5">
        <v>330</v>
      </c>
      <c r="B333" s="5" t="s">
        <v>948</v>
      </c>
      <c r="C333" s="5" t="s">
        <v>215</v>
      </c>
    </row>
    <row r="334" spans="1:3" x14ac:dyDescent="0.25">
      <c r="A334" s="5">
        <v>331</v>
      </c>
      <c r="B334" s="5" t="s">
        <v>948</v>
      </c>
      <c r="C334" s="5" t="s">
        <v>215</v>
      </c>
    </row>
    <row r="335" spans="1:3" x14ac:dyDescent="0.25">
      <c r="A335" s="5">
        <v>332</v>
      </c>
      <c r="B335" s="5" t="s">
        <v>948</v>
      </c>
      <c r="C335" s="5" t="s">
        <v>215</v>
      </c>
    </row>
    <row r="336" spans="1:3" x14ac:dyDescent="0.25">
      <c r="A336" s="5">
        <v>333</v>
      </c>
      <c r="B336" s="5" t="s">
        <v>948</v>
      </c>
      <c r="C336" s="5" t="s">
        <v>215</v>
      </c>
    </row>
    <row r="337" spans="1:3" x14ac:dyDescent="0.25">
      <c r="A337" s="5">
        <v>334</v>
      </c>
      <c r="B337" s="5" t="s">
        <v>948</v>
      </c>
      <c r="C337" s="5" t="s">
        <v>215</v>
      </c>
    </row>
    <row r="338" spans="1:3" x14ac:dyDescent="0.25">
      <c r="A338" s="5">
        <v>335</v>
      </c>
      <c r="B338" s="5" t="s">
        <v>948</v>
      </c>
      <c r="C338" s="5" t="s">
        <v>215</v>
      </c>
    </row>
    <row r="339" spans="1:3" x14ac:dyDescent="0.25">
      <c r="A339" s="5">
        <v>336</v>
      </c>
      <c r="B339" s="5" t="s">
        <v>948</v>
      </c>
      <c r="C339" s="5" t="s">
        <v>215</v>
      </c>
    </row>
    <row r="340" spans="1:3" x14ac:dyDescent="0.25">
      <c r="A340" s="5">
        <v>337</v>
      </c>
      <c r="B340" s="5" t="s">
        <v>948</v>
      </c>
      <c r="C340" s="5" t="s">
        <v>215</v>
      </c>
    </row>
    <row r="341" spans="1:3" x14ac:dyDescent="0.25">
      <c r="A341" s="5">
        <v>338</v>
      </c>
      <c r="B341" s="5" t="s">
        <v>948</v>
      </c>
      <c r="C341" s="5" t="s">
        <v>215</v>
      </c>
    </row>
    <row r="342" spans="1:3" x14ac:dyDescent="0.25">
      <c r="A342" s="5">
        <v>339</v>
      </c>
      <c r="B342" s="5" t="s">
        <v>948</v>
      </c>
      <c r="C342" s="5" t="s">
        <v>215</v>
      </c>
    </row>
    <row r="343" spans="1:3" x14ac:dyDescent="0.25">
      <c r="A343" s="5">
        <v>340</v>
      </c>
      <c r="B343" s="5" t="s">
        <v>948</v>
      </c>
      <c r="C343" s="5" t="s">
        <v>215</v>
      </c>
    </row>
    <row r="344" spans="1:3" x14ac:dyDescent="0.25">
      <c r="A344" s="5">
        <v>341</v>
      </c>
      <c r="B344" s="5" t="s">
        <v>948</v>
      </c>
      <c r="C344" s="5" t="s">
        <v>215</v>
      </c>
    </row>
    <row r="345" spans="1:3" x14ac:dyDescent="0.25">
      <c r="A345" s="5">
        <v>342</v>
      </c>
      <c r="B345" s="5" t="s">
        <v>948</v>
      </c>
      <c r="C345" s="5" t="s">
        <v>215</v>
      </c>
    </row>
    <row r="346" spans="1:3" x14ac:dyDescent="0.25">
      <c r="A346" s="5">
        <v>343</v>
      </c>
      <c r="B346" s="5" t="s">
        <v>948</v>
      </c>
      <c r="C346" s="5" t="s">
        <v>215</v>
      </c>
    </row>
    <row r="347" spans="1:3" x14ac:dyDescent="0.25">
      <c r="A347" s="5">
        <v>344</v>
      </c>
      <c r="B347" s="5" t="s">
        <v>948</v>
      </c>
      <c r="C347" s="5" t="s">
        <v>215</v>
      </c>
    </row>
    <row r="348" spans="1:3" x14ac:dyDescent="0.25">
      <c r="A348" s="5">
        <v>345</v>
      </c>
      <c r="B348" s="5" t="s">
        <v>948</v>
      </c>
      <c r="C348" s="5" t="s">
        <v>215</v>
      </c>
    </row>
    <row r="349" spans="1:3" x14ac:dyDescent="0.25">
      <c r="A349" s="5">
        <v>346</v>
      </c>
      <c r="B349" s="5" t="s">
        <v>948</v>
      </c>
      <c r="C349" s="5" t="s">
        <v>215</v>
      </c>
    </row>
    <row r="350" spans="1:3" x14ac:dyDescent="0.25">
      <c r="A350" s="5">
        <v>347</v>
      </c>
      <c r="B350" s="5" t="s">
        <v>948</v>
      </c>
      <c r="C350" s="5" t="s">
        <v>215</v>
      </c>
    </row>
    <row r="351" spans="1:3" x14ac:dyDescent="0.25">
      <c r="A351" s="5">
        <v>348</v>
      </c>
      <c r="B351" s="5" t="s">
        <v>948</v>
      </c>
      <c r="C351" s="5" t="s">
        <v>215</v>
      </c>
    </row>
    <row r="352" spans="1:3" x14ac:dyDescent="0.25">
      <c r="A352" s="5">
        <v>349</v>
      </c>
      <c r="B352" s="5" t="s">
        <v>948</v>
      </c>
      <c r="C352" s="5" t="s">
        <v>215</v>
      </c>
    </row>
    <row r="353" spans="1:3" x14ac:dyDescent="0.25">
      <c r="A353" s="5">
        <v>350</v>
      </c>
      <c r="B353" s="5" t="s">
        <v>948</v>
      </c>
      <c r="C353" s="5" t="s">
        <v>215</v>
      </c>
    </row>
    <row r="354" spans="1:3" x14ac:dyDescent="0.25">
      <c r="A354" s="5">
        <v>351</v>
      </c>
      <c r="B354" s="5" t="s">
        <v>948</v>
      </c>
      <c r="C354" s="5" t="s">
        <v>215</v>
      </c>
    </row>
    <row r="355" spans="1:3" x14ac:dyDescent="0.25">
      <c r="A355" s="5">
        <v>352</v>
      </c>
      <c r="B355" s="5" t="s">
        <v>948</v>
      </c>
      <c r="C355"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24.9</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44.35</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24.9</v>
      </c>
      <c r="D25" s="5">
        <v>0</v>
      </c>
      <c r="E25" s="5" t="s">
        <v>212</v>
      </c>
      <c r="F25" s="5" t="s">
        <v>215</v>
      </c>
    </row>
    <row r="26" spans="1:6" x14ac:dyDescent="0.25">
      <c r="A26" s="5">
        <v>23</v>
      </c>
      <c r="B26" s="5" t="s">
        <v>214</v>
      </c>
      <c r="C26" s="5">
        <v>24.9</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24.9</v>
      </c>
      <c r="D29" s="5">
        <v>0</v>
      </c>
      <c r="E29" s="5" t="s">
        <v>212</v>
      </c>
      <c r="F29" s="5" t="s">
        <v>215</v>
      </c>
    </row>
    <row r="30" spans="1:6" x14ac:dyDescent="0.25">
      <c r="A30" s="5">
        <v>27</v>
      </c>
      <c r="B30" s="5" t="s">
        <v>214</v>
      </c>
      <c r="C30" s="5">
        <v>0</v>
      </c>
      <c r="D30" s="5">
        <v>0</v>
      </c>
      <c r="E30" s="5" t="s">
        <v>212</v>
      </c>
      <c r="F30" s="5" t="s">
        <v>215</v>
      </c>
    </row>
    <row r="31" spans="1:6" x14ac:dyDescent="0.25">
      <c r="A31" s="5">
        <v>28</v>
      </c>
      <c r="B31" s="5" t="s">
        <v>214</v>
      </c>
      <c r="C31" s="5">
        <v>24.9</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44.35</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24.9</v>
      </c>
      <c r="D35" s="5">
        <v>0</v>
      </c>
      <c r="E35" s="5" t="s">
        <v>212</v>
      </c>
      <c r="F35" s="5" t="s">
        <v>215</v>
      </c>
    </row>
    <row r="36" spans="1:6" x14ac:dyDescent="0.25">
      <c r="A36" s="5">
        <v>33</v>
      </c>
      <c r="B36" s="5" t="s">
        <v>214</v>
      </c>
      <c r="C36" s="5">
        <v>0</v>
      </c>
      <c r="D36" s="5">
        <v>0</v>
      </c>
      <c r="E36" s="5" t="s">
        <v>212</v>
      </c>
      <c r="F36" s="5" t="s">
        <v>215</v>
      </c>
    </row>
    <row r="37" spans="1:6" x14ac:dyDescent="0.25">
      <c r="A37" s="5">
        <v>34</v>
      </c>
      <c r="B37" s="5" t="s">
        <v>214</v>
      </c>
      <c r="C37" s="5">
        <v>24.9</v>
      </c>
      <c r="D37" s="5">
        <v>0</v>
      </c>
      <c r="E37" s="5" t="s">
        <v>212</v>
      </c>
      <c r="F37" s="5" t="s">
        <v>215</v>
      </c>
    </row>
    <row r="38" spans="1:6" x14ac:dyDescent="0.25">
      <c r="A38" s="5">
        <v>35</v>
      </c>
      <c r="B38" s="5" t="s">
        <v>214</v>
      </c>
      <c r="C38" s="5">
        <v>0</v>
      </c>
      <c r="D38" s="5">
        <v>0</v>
      </c>
      <c r="E38" s="5" t="s">
        <v>212</v>
      </c>
      <c r="F38" s="5" t="s">
        <v>215</v>
      </c>
    </row>
    <row r="39" spans="1:6" x14ac:dyDescent="0.25">
      <c r="A39" s="5">
        <v>36</v>
      </c>
      <c r="B39" s="5" t="s">
        <v>214</v>
      </c>
      <c r="C39" s="5">
        <v>0</v>
      </c>
      <c r="D39" s="5">
        <v>0</v>
      </c>
      <c r="E39" s="5" t="s">
        <v>212</v>
      </c>
      <c r="F39" s="5" t="s">
        <v>215</v>
      </c>
    </row>
    <row r="40" spans="1:6" x14ac:dyDescent="0.25">
      <c r="A40" s="5">
        <v>37</v>
      </c>
      <c r="B40" s="5" t="s">
        <v>214</v>
      </c>
      <c r="C40" s="5">
        <v>24.9</v>
      </c>
      <c r="D40" s="5">
        <v>0</v>
      </c>
      <c r="E40" s="5" t="s">
        <v>212</v>
      </c>
      <c r="F40" s="5" t="s">
        <v>215</v>
      </c>
    </row>
    <row r="41" spans="1:6" x14ac:dyDescent="0.25">
      <c r="A41" s="5">
        <v>38</v>
      </c>
      <c r="B41" s="5" t="s">
        <v>214</v>
      </c>
      <c r="C41" s="5">
        <v>0</v>
      </c>
      <c r="D41" s="5">
        <v>0</v>
      </c>
      <c r="E41" s="5" t="s">
        <v>212</v>
      </c>
      <c r="F41" s="5" t="s">
        <v>215</v>
      </c>
    </row>
    <row r="42" spans="1:6" x14ac:dyDescent="0.25">
      <c r="A42" s="5">
        <v>39</v>
      </c>
      <c r="B42" s="5" t="s">
        <v>214</v>
      </c>
      <c r="C42" s="5">
        <v>0</v>
      </c>
      <c r="D42" s="5">
        <v>0</v>
      </c>
      <c r="E42" s="5" t="s">
        <v>212</v>
      </c>
      <c r="F42" s="5" t="s">
        <v>215</v>
      </c>
    </row>
    <row r="43" spans="1:6" x14ac:dyDescent="0.25">
      <c r="A43" s="5">
        <v>40</v>
      </c>
      <c r="B43" s="5" t="s">
        <v>214</v>
      </c>
      <c r="C43" s="5">
        <v>0</v>
      </c>
      <c r="D43" s="5">
        <v>0</v>
      </c>
      <c r="E43" s="5" t="s">
        <v>212</v>
      </c>
      <c r="F43" s="5" t="s">
        <v>215</v>
      </c>
    </row>
    <row r="44" spans="1:6" x14ac:dyDescent="0.25">
      <c r="A44" s="5">
        <v>41</v>
      </c>
      <c r="B44" s="5" t="s">
        <v>214</v>
      </c>
      <c r="C44" s="5">
        <v>0</v>
      </c>
      <c r="D44" s="5">
        <v>0</v>
      </c>
      <c r="E44" s="5" t="s">
        <v>212</v>
      </c>
      <c r="F44" s="5" t="s">
        <v>215</v>
      </c>
    </row>
    <row r="45" spans="1:6" x14ac:dyDescent="0.25">
      <c r="A45" s="5">
        <v>42</v>
      </c>
      <c r="B45" s="5" t="s">
        <v>214</v>
      </c>
      <c r="C45" s="5">
        <v>0</v>
      </c>
      <c r="D45" s="5">
        <v>0</v>
      </c>
      <c r="E45" s="5" t="s">
        <v>212</v>
      </c>
      <c r="F45" s="5" t="s">
        <v>215</v>
      </c>
    </row>
    <row r="46" spans="1:6" x14ac:dyDescent="0.25">
      <c r="A46" s="5">
        <v>43</v>
      </c>
      <c r="B46" s="5" t="s">
        <v>214</v>
      </c>
      <c r="C46" s="5">
        <v>0</v>
      </c>
      <c r="D46" s="5">
        <v>0</v>
      </c>
      <c r="E46" s="5" t="s">
        <v>212</v>
      </c>
      <c r="F46" s="5" t="s">
        <v>215</v>
      </c>
    </row>
    <row r="47" spans="1:6" x14ac:dyDescent="0.25">
      <c r="A47" s="5">
        <v>44</v>
      </c>
      <c r="B47" s="5" t="s">
        <v>214</v>
      </c>
      <c r="C47" s="5">
        <v>24.9</v>
      </c>
      <c r="D47" s="5">
        <v>0</v>
      </c>
      <c r="E47" s="5" t="s">
        <v>212</v>
      </c>
      <c r="F47" s="5" t="s">
        <v>215</v>
      </c>
    </row>
    <row r="48" spans="1:6" x14ac:dyDescent="0.25">
      <c r="A48" s="5">
        <v>45</v>
      </c>
      <c r="B48" s="5" t="s">
        <v>214</v>
      </c>
      <c r="C48" s="5">
        <v>24.9</v>
      </c>
      <c r="D48" s="5">
        <v>0</v>
      </c>
      <c r="E48" s="5" t="s">
        <v>212</v>
      </c>
      <c r="F48" s="5" t="s">
        <v>215</v>
      </c>
    </row>
    <row r="49" spans="1:6" x14ac:dyDescent="0.25">
      <c r="A49" s="5">
        <v>46</v>
      </c>
      <c r="B49" s="5" t="s">
        <v>214</v>
      </c>
      <c r="C49" s="5">
        <v>0</v>
      </c>
      <c r="D49" s="5">
        <v>0</v>
      </c>
      <c r="E49" s="5" t="s">
        <v>212</v>
      </c>
      <c r="F49" s="5" t="s">
        <v>215</v>
      </c>
    </row>
    <row r="50" spans="1:6" x14ac:dyDescent="0.25">
      <c r="A50" s="5">
        <v>47</v>
      </c>
      <c r="B50" s="5" t="s">
        <v>214</v>
      </c>
      <c r="C50" s="5">
        <v>112.55</v>
      </c>
      <c r="D50" s="5">
        <v>0</v>
      </c>
      <c r="E50" s="5" t="s">
        <v>212</v>
      </c>
      <c r="F50" s="5" t="s">
        <v>215</v>
      </c>
    </row>
    <row r="51" spans="1:6" x14ac:dyDescent="0.25">
      <c r="A51" s="5">
        <v>48</v>
      </c>
      <c r="B51" s="5" t="s">
        <v>214</v>
      </c>
      <c r="C51" s="5">
        <v>67.400000000000006</v>
      </c>
      <c r="D51" s="5">
        <v>0</v>
      </c>
      <c r="E51" s="5" t="s">
        <v>212</v>
      </c>
      <c r="F51" s="5" t="s">
        <v>215</v>
      </c>
    </row>
    <row r="52" spans="1:6" x14ac:dyDescent="0.25">
      <c r="A52" s="5">
        <v>49</v>
      </c>
      <c r="B52" s="5" t="s">
        <v>214</v>
      </c>
      <c r="C52" s="5">
        <v>24.9</v>
      </c>
      <c r="D52" s="5">
        <v>0</v>
      </c>
      <c r="E52" s="5" t="s">
        <v>212</v>
      </c>
      <c r="F52" s="5" t="s">
        <v>215</v>
      </c>
    </row>
    <row r="53" spans="1:6" x14ac:dyDescent="0.25">
      <c r="A53" s="5">
        <v>50</v>
      </c>
      <c r="B53" s="5" t="s">
        <v>214</v>
      </c>
      <c r="C53" s="5">
        <v>0</v>
      </c>
      <c r="D53" s="5">
        <v>0</v>
      </c>
      <c r="E53" s="5" t="s">
        <v>212</v>
      </c>
      <c r="F53" s="5" t="s">
        <v>215</v>
      </c>
    </row>
    <row r="54" spans="1:6" x14ac:dyDescent="0.25">
      <c r="A54" s="5">
        <v>51</v>
      </c>
      <c r="B54" s="5" t="s">
        <v>214</v>
      </c>
      <c r="C54" s="5">
        <v>73.55</v>
      </c>
      <c r="D54" s="5">
        <v>0</v>
      </c>
      <c r="E54" s="5" t="s">
        <v>212</v>
      </c>
      <c r="F54" s="5" t="s">
        <v>215</v>
      </c>
    </row>
    <row r="55" spans="1:6" x14ac:dyDescent="0.25">
      <c r="A55" s="5">
        <v>52</v>
      </c>
      <c r="B55" s="5" t="s">
        <v>214</v>
      </c>
      <c r="C55" s="5">
        <v>73.55</v>
      </c>
      <c r="D55" s="5">
        <v>0</v>
      </c>
      <c r="E55" s="5" t="s">
        <v>212</v>
      </c>
      <c r="F55" s="5" t="s">
        <v>215</v>
      </c>
    </row>
    <row r="56" spans="1:6" x14ac:dyDescent="0.25">
      <c r="A56" s="5">
        <v>53</v>
      </c>
      <c r="B56" s="5" t="s">
        <v>214</v>
      </c>
      <c r="C56" s="5">
        <v>73.55</v>
      </c>
      <c r="D56" s="5">
        <v>0</v>
      </c>
      <c r="E56" s="5" t="s">
        <v>212</v>
      </c>
      <c r="F56" s="5" t="s">
        <v>215</v>
      </c>
    </row>
    <row r="57" spans="1:6" x14ac:dyDescent="0.25">
      <c r="A57" s="5">
        <v>54</v>
      </c>
      <c r="B57" s="5" t="s">
        <v>214</v>
      </c>
      <c r="C57" s="5">
        <v>0</v>
      </c>
      <c r="D57" s="5">
        <v>0</v>
      </c>
      <c r="E57" s="5" t="s">
        <v>212</v>
      </c>
      <c r="F57" s="5" t="s">
        <v>215</v>
      </c>
    </row>
    <row r="58" spans="1:6" x14ac:dyDescent="0.25">
      <c r="A58" s="5">
        <v>55</v>
      </c>
      <c r="B58" s="5" t="s">
        <v>214</v>
      </c>
      <c r="C58" s="5">
        <v>73.55</v>
      </c>
      <c r="D58" s="5">
        <v>0</v>
      </c>
      <c r="E58" s="5" t="s">
        <v>212</v>
      </c>
      <c r="F58" s="5" t="s">
        <v>215</v>
      </c>
    </row>
    <row r="59" spans="1:6" x14ac:dyDescent="0.25">
      <c r="A59" s="5">
        <v>56</v>
      </c>
      <c r="B59" s="5" t="s">
        <v>214</v>
      </c>
      <c r="C59" s="5">
        <v>24.9</v>
      </c>
      <c r="D59" s="5">
        <v>0</v>
      </c>
      <c r="E59" s="5" t="s">
        <v>212</v>
      </c>
      <c r="F59" s="5" t="s">
        <v>215</v>
      </c>
    </row>
    <row r="60" spans="1:6" x14ac:dyDescent="0.25">
      <c r="A60" s="5">
        <v>57</v>
      </c>
      <c r="B60" s="5" t="s">
        <v>214</v>
      </c>
      <c r="C60" s="5">
        <v>292.72000000000003</v>
      </c>
      <c r="D60" s="5">
        <v>0</v>
      </c>
      <c r="E60" s="5" t="s">
        <v>212</v>
      </c>
      <c r="F60" s="5" t="s">
        <v>215</v>
      </c>
    </row>
    <row r="61" spans="1:6" x14ac:dyDescent="0.25">
      <c r="A61" s="5">
        <v>58</v>
      </c>
      <c r="B61" s="5" t="s">
        <v>214</v>
      </c>
      <c r="C61" s="5">
        <v>0</v>
      </c>
      <c r="D61" s="5">
        <v>0</v>
      </c>
      <c r="E61" s="5" t="s">
        <v>212</v>
      </c>
      <c r="F61" s="5" t="s">
        <v>215</v>
      </c>
    </row>
    <row r="62" spans="1:6" x14ac:dyDescent="0.25">
      <c r="A62" s="5">
        <v>59</v>
      </c>
      <c r="B62" s="5" t="s">
        <v>214</v>
      </c>
      <c r="C62" s="5">
        <v>73.55</v>
      </c>
      <c r="D62" s="5">
        <v>0</v>
      </c>
      <c r="E62" s="5" t="s">
        <v>212</v>
      </c>
      <c r="F62" s="5" t="s">
        <v>215</v>
      </c>
    </row>
    <row r="63" spans="1:6" x14ac:dyDescent="0.25">
      <c r="A63" s="5">
        <v>60</v>
      </c>
      <c r="B63" s="5" t="s">
        <v>214</v>
      </c>
      <c r="C63" s="5">
        <v>73.55</v>
      </c>
      <c r="D63" s="5">
        <v>0</v>
      </c>
      <c r="E63" s="5" t="s">
        <v>212</v>
      </c>
      <c r="F63" s="5" t="s">
        <v>215</v>
      </c>
    </row>
    <row r="64" spans="1:6" x14ac:dyDescent="0.25">
      <c r="A64" s="5">
        <v>61</v>
      </c>
      <c r="B64" s="5" t="s">
        <v>214</v>
      </c>
      <c r="C64" s="5">
        <v>73.55</v>
      </c>
      <c r="D64" s="5">
        <v>0</v>
      </c>
      <c r="E64" s="5" t="s">
        <v>212</v>
      </c>
      <c r="F64" s="5" t="s">
        <v>215</v>
      </c>
    </row>
    <row r="65" spans="1:6" x14ac:dyDescent="0.25">
      <c r="A65" s="5">
        <v>62</v>
      </c>
      <c r="B65" s="5" t="s">
        <v>214</v>
      </c>
      <c r="C65" s="5">
        <v>731.88</v>
      </c>
      <c r="D65" s="5">
        <v>0</v>
      </c>
      <c r="E65" s="5" t="s">
        <v>212</v>
      </c>
      <c r="F65" s="5" t="s">
        <v>215</v>
      </c>
    </row>
    <row r="66" spans="1:6" x14ac:dyDescent="0.25">
      <c r="A66" s="5">
        <v>63</v>
      </c>
      <c r="B66" s="5" t="s">
        <v>214</v>
      </c>
      <c r="C66" s="5">
        <v>73.55</v>
      </c>
      <c r="D66" s="5">
        <v>0</v>
      </c>
      <c r="E66" s="5" t="s">
        <v>212</v>
      </c>
      <c r="F66" s="5" t="s">
        <v>215</v>
      </c>
    </row>
    <row r="67" spans="1:6" x14ac:dyDescent="0.25">
      <c r="A67" s="5">
        <v>64</v>
      </c>
      <c r="B67" s="5" t="s">
        <v>214</v>
      </c>
      <c r="C67" s="5">
        <v>44.35</v>
      </c>
      <c r="D67" s="5">
        <v>0</v>
      </c>
      <c r="E67" s="5" t="s">
        <v>212</v>
      </c>
      <c r="F67" s="5" t="s">
        <v>215</v>
      </c>
    </row>
    <row r="68" spans="1:6" x14ac:dyDescent="0.25">
      <c r="A68" s="5">
        <v>65</v>
      </c>
      <c r="B68" s="5" t="s">
        <v>214</v>
      </c>
      <c r="C68" s="5">
        <v>0</v>
      </c>
      <c r="D68" s="5">
        <v>0</v>
      </c>
      <c r="E68" s="5" t="s">
        <v>212</v>
      </c>
      <c r="F68" s="5" t="s">
        <v>215</v>
      </c>
    </row>
    <row r="69" spans="1:6" x14ac:dyDescent="0.25">
      <c r="A69" s="5">
        <v>66</v>
      </c>
      <c r="B69" s="5" t="s">
        <v>214</v>
      </c>
      <c r="C69" s="5">
        <v>44.35</v>
      </c>
      <c r="D69" s="5">
        <v>0</v>
      </c>
      <c r="E69" s="5" t="s">
        <v>212</v>
      </c>
      <c r="F69" s="5" t="s">
        <v>215</v>
      </c>
    </row>
    <row r="70" spans="1:6" x14ac:dyDescent="0.25">
      <c r="A70" s="5">
        <v>67</v>
      </c>
      <c r="B70" s="5" t="s">
        <v>214</v>
      </c>
      <c r="C70" s="5">
        <v>73.55</v>
      </c>
      <c r="D70" s="5">
        <v>0</v>
      </c>
      <c r="E70" s="5" t="s">
        <v>212</v>
      </c>
      <c r="F70" s="5" t="s">
        <v>215</v>
      </c>
    </row>
    <row r="71" spans="1:6" x14ac:dyDescent="0.25">
      <c r="A71" s="5">
        <v>68</v>
      </c>
      <c r="B71" s="5" t="s">
        <v>214</v>
      </c>
      <c r="C71" s="5">
        <v>73.55</v>
      </c>
      <c r="D71" s="5">
        <v>0</v>
      </c>
      <c r="E71" s="5" t="s">
        <v>212</v>
      </c>
      <c r="F71" s="5" t="s">
        <v>215</v>
      </c>
    </row>
    <row r="72" spans="1:6" x14ac:dyDescent="0.25">
      <c r="A72" s="5">
        <v>69</v>
      </c>
      <c r="B72" s="5" t="s">
        <v>214</v>
      </c>
      <c r="C72" s="5">
        <v>73.55</v>
      </c>
      <c r="D72" s="5">
        <v>0</v>
      </c>
      <c r="E72" s="5" t="s">
        <v>212</v>
      </c>
      <c r="F72" s="5" t="s">
        <v>215</v>
      </c>
    </row>
    <row r="73" spans="1:6" x14ac:dyDescent="0.25">
      <c r="A73" s="5">
        <v>70</v>
      </c>
      <c r="B73" s="5" t="s">
        <v>214</v>
      </c>
      <c r="C73" s="5">
        <v>73.55</v>
      </c>
      <c r="D73" s="5">
        <v>0</v>
      </c>
      <c r="E73" s="5" t="s">
        <v>212</v>
      </c>
      <c r="F73" s="5" t="s">
        <v>215</v>
      </c>
    </row>
    <row r="74" spans="1:6" x14ac:dyDescent="0.25">
      <c r="A74" s="5">
        <v>71</v>
      </c>
      <c r="B74" s="5" t="s">
        <v>214</v>
      </c>
      <c r="C74" s="5">
        <v>73.55</v>
      </c>
      <c r="D74" s="5">
        <v>0</v>
      </c>
      <c r="E74" s="5" t="s">
        <v>212</v>
      </c>
      <c r="F74" s="5" t="s">
        <v>215</v>
      </c>
    </row>
    <row r="75" spans="1:6" x14ac:dyDescent="0.25">
      <c r="A75" s="5">
        <v>72</v>
      </c>
      <c r="B75" s="5" t="s">
        <v>214</v>
      </c>
      <c r="C75" s="5">
        <v>73.55</v>
      </c>
      <c r="D75" s="5">
        <v>0</v>
      </c>
      <c r="E75" s="5" t="s">
        <v>212</v>
      </c>
      <c r="F75" s="5" t="s">
        <v>215</v>
      </c>
    </row>
    <row r="76" spans="1:6" x14ac:dyDescent="0.25">
      <c r="A76" s="5">
        <v>73</v>
      </c>
      <c r="B76" s="5" t="s">
        <v>214</v>
      </c>
      <c r="C76" s="5">
        <v>73.55</v>
      </c>
      <c r="D76" s="5">
        <v>0</v>
      </c>
      <c r="E76" s="5" t="s">
        <v>212</v>
      </c>
      <c r="F76" s="5" t="s">
        <v>215</v>
      </c>
    </row>
    <row r="77" spans="1:6" x14ac:dyDescent="0.25">
      <c r="A77" s="5">
        <v>74</v>
      </c>
      <c r="B77" s="5" t="s">
        <v>214</v>
      </c>
      <c r="C77" s="5">
        <v>73.55</v>
      </c>
      <c r="D77" s="5">
        <v>0</v>
      </c>
      <c r="E77" s="5" t="s">
        <v>212</v>
      </c>
      <c r="F77" s="5" t="s">
        <v>215</v>
      </c>
    </row>
    <row r="78" spans="1:6" x14ac:dyDescent="0.25">
      <c r="A78" s="5">
        <v>75</v>
      </c>
      <c r="B78" s="5" t="s">
        <v>214</v>
      </c>
      <c r="C78" s="5">
        <v>73.55</v>
      </c>
      <c r="D78" s="5">
        <v>0</v>
      </c>
      <c r="E78" s="5" t="s">
        <v>212</v>
      </c>
      <c r="F78" s="5" t="s">
        <v>215</v>
      </c>
    </row>
    <row r="79" spans="1:6" x14ac:dyDescent="0.25">
      <c r="A79" s="5">
        <v>76</v>
      </c>
      <c r="B79" s="5" t="s">
        <v>214</v>
      </c>
      <c r="C79" s="5">
        <v>73.55</v>
      </c>
      <c r="D79" s="5">
        <v>0</v>
      </c>
      <c r="E79" s="5" t="s">
        <v>212</v>
      </c>
      <c r="F79" s="5" t="s">
        <v>215</v>
      </c>
    </row>
    <row r="80" spans="1:6" x14ac:dyDescent="0.25">
      <c r="A80" s="5">
        <v>77</v>
      </c>
      <c r="B80" s="5" t="s">
        <v>214</v>
      </c>
      <c r="C80" s="5">
        <v>73.55</v>
      </c>
      <c r="D80" s="5">
        <v>0</v>
      </c>
      <c r="E80" s="5" t="s">
        <v>212</v>
      </c>
      <c r="F80" s="5" t="s">
        <v>215</v>
      </c>
    </row>
    <row r="81" spans="1:6" x14ac:dyDescent="0.25">
      <c r="A81" s="5">
        <v>78</v>
      </c>
      <c r="B81" s="5" t="s">
        <v>214</v>
      </c>
      <c r="C81" s="5">
        <v>73.55</v>
      </c>
      <c r="D81" s="5">
        <v>0</v>
      </c>
      <c r="E81" s="5" t="s">
        <v>212</v>
      </c>
      <c r="F81" s="5" t="s">
        <v>215</v>
      </c>
    </row>
    <row r="82" spans="1:6" x14ac:dyDescent="0.25">
      <c r="A82" s="5">
        <v>79</v>
      </c>
      <c r="B82" s="5" t="s">
        <v>214</v>
      </c>
      <c r="C82" s="5">
        <v>73.55</v>
      </c>
      <c r="D82" s="5">
        <v>0</v>
      </c>
      <c r="E82" s="5" t="s">
        <v>212</v>
      </c>
      <c r="F82" s="5" t="s">
        <v>215</v>
      </c>
    </row>
    <row r="83" spans="1:6" x14ac:dyDescent="0.25">
      <c r="A83" s="5">
        <v>80</v>
      </c>
      <c r="B83" s="5" t="s">
        <v>214</v>
      </c>
      <c r="C83" s="5">
        <v>1785.22</v>
      </c>
      <c r="D83" s="5">
        <v>0</v>
      </c>
      <c r="E83" s="5" t="s">
        <v>212</v>
      </c>
      <c r="F83" s="5" t="s">
        <v>215</v>
      </c>
    </row>
    <row r="84" spans="1:6" x14ac:dyDescent="0.25">
      <c r="A84" s="5">
        <v>81</v>
      </c>
      <c r="B84" s="5" t="s">
        <v>214</v>
      </c>
      <c r="C84" s="5">
        <v>73.55</v>
      </c>
      <c r="D84" s="5">
        <v>0</v>
      </c>
      <c r="E84" s="5" t="s">
        <v>212</v>
      </c>
      <c r="F84" s="5" t="s">
        <v>215</v>
      </c>
    </row>
    <row r="85" spans="1:6" x14ac:dyDescent="0.25">
      <c r="A85" s="5">
        <v>82</v>
      </c>
      <c r="B85" s="5" t="s">
        <v>214</v>
      </c>
      <c r="C85" s="5">
        <v>73.55</v>
      </c>
      <c r="D85" s="5">
        <v>0</v>
      </c>
      <c r="E85" s="5" t="s">
        <v>212</v>
      </c>
      <c r="F85" s="5" t="s">
        <v>215</v>
      </c>
    </row>
    <row r="86" spans="1:6" x14ac:dyDescent="0.25">
      <c r="A86" s="5">
        <v>83</v>
      </c>
      <c r="B86" s="5" t="s">
        <v>214</v>
      </c>
      <c r="C86" s="5">
        <v>44.35</v>
      </c>
      <c r="D86" s="5">
        <v>0</v>
      </c>
      <c r="E86" s="5" t="s">
        <v>212</v>
      </c>
      <c r="F86" s="5" t="s">
        <v>215</v>
      </c>
    </row>
    <row r="87" spans="1:6" x14ac:dyDescent="0.25">
      <c r="A87" s="5">
        <v>84</v>
      </c>
      <c r="B87" s="5" t="s">
        <v>214</v>
      </c>
      <c r="C87" s="5">
        <v>0</v>
      </c>
      <c r="D87" s="5">
        <v>0</v>
      </c>
      <c r="E87" s="5" t="s">
        <v>212</v>
      </c>
      <c r="F87" s="5" t="s">
        <v>215</v>
      </c>
    </row>
    <row r="88" spans="1:6" x14ac:dyDescent="0.25">
      <c r="A88" s="5">
        <v>85</v>
      </c>
      <c r="B88" s="5" t="s">
        <v>214</v>
      </c>
      <c r="C88" s="5">
        <v>24.9</v>
      </c>
      <c r="D88" s="5">
        <v>0</v>
      </c>
      <c r="E88" s="5" t="s">
        <v>212</v>
      </c>
      <c r="F88" s="5" t="s">
        <v>215</v>
      </c>
    </row>
    <row r="89" spans="1:6" x14ac:dyDescent="0.25">
      <c r="A89" s="5">
        <v>86</v>
      </c>
      <c r="B89" s="5" t="s">
        <v>214</v>
      </c>
      <c r="C89" s="5">
        <v>2414.35</v>
      </c>
      <c r="D89" s="5">
        <v>0</v>
      </c>
      <c r="E89" s="5" t="s">
        <v>212</v>
      </c>
      <c r="F89" s="5" t="s">
        <v>215</v>
      </c>
    </row>
    <row r="90" spans="1:6" x14ac:dyDescent="0.25">
      <c r="A90" s="5">
        <v>87</v>
      </c>
      <c r="B90" s="5" t="s">
        <v>214</v>
      </c>
      <c r="C90" s="5">
        <v>173.55</v>
      </c>
      <c r="D90" s="5">
        <v>0</v>
      </c>
      <c r="E90" s="5" t="s">
        <v>212</v>
      </c>
      <c r="F90" s="5" t="s">
        <v>215</v>
      </c>
    </row>
    <row r="91" spans="1:6" x14ac:dyDescent="0.25">
      <c r="A91" s="5">
        <v>88</v>
      </c>
      <c r="B91" s="5" t="s">
        <v>214</v>
      </c>
      <c r="C91" s="5">
        <v>0</v>
      </c>
      <c r="D91" s="5">
        <v>0</v>
      </c>
      <c r="E91" s="5" t="s">
        <v>212</v>
      </c>
      <c r="F91" s="5" t="s">
        <v>215</v>
      </c>
    </row>
    <row r="92" spans="1:6" x14ac:dyDescent="0.25">
      <c r="A92" s="5">
        <v>89</v>
      </c>
      <c r="B92" s="5" t="s">
        <v>214</v>
      </c>
      <c r="C92" s="5">
        <v>0</v>
      </c>
      <c r="D92" s="5">
        <v>0</v>
      </c>
      <c r="E92" s="5" t="s">
        <v>212</v>
      </c>
      <c r="F92" s="5" t="s">
        <v>215</v>
      </c>
    </row>
    <row r="93" spans="1:6" x14ac:dyDescent="0.25">
      <c r="A93" s="5">
        <v>90</v>
      </c>
      <c r="B93" s="5" t="s">
        <v>214</v>
      </c>
      <c r="C93" s="5">
        <v>1118.6200000000001</v>
      </c>
      <c r="D93" s="5">
        <v>0</v>
      </c>
      <c r="E93" s="5" t="s">
        <v>212</v>
      </c>
      <c r="F93" s="5" t="s">
        <v>215</v>
      </c>
    </row>
    <row r="94" spans="1:6" x14ac:dyDescent="0.25">
      <c r="A94" s="5">
        <v>91</v>
      </c>
      <c r="B94" s="5" t="s">
        <v>214</v>
      </c>
      <c r="C94" s="5">
        <v>73.55</v>
      </c>
      <c r="D94" s="5">
        <v>0</v>
      </c>
      <c r="E94" s="5" t="s">
        <v>212</v>
      </c>
      <c r="F94" s="5" t="s">
        <v>215</v>
      </c>
    </row>
    <row r="95" spans="1:6" x14ac:dyDescent="0.25">
      <c r="A95" s="5">
        <v>92</v>
      </c>
      <c r="B95" s="5" t="s">
        <v>214</v>
      </c>
      <c r="C95" s="5">
        <v>1441</v>
      </c>
      <c r="D95" s="5">
        <v>0</v>
      </c>
      <c r="E95" s="5" t="s">
        <v>212</v>
      </c>
      <c r="F95" s="5" t="s">
        <v>215</v>
      </c>
    </row>
    <row r="96" spans="1:6" x14ac:dyDescent="0.25">
      <c r="A96" s="5">
        <v>93</v>
      </c>
      <c r="B96" s="5" t="s">
        <v>214</v>
      </c>
      <c r="C96" s="5">
        <v>73.55</v>
      </c>
      <c r="D96" s="5">
        <v>0</v>
      </c>
      <c r="E96" s="5" t="s">
        <v>212</v>
      </c>
      <c r="F96" s="5" t="s">
        <v>215</v>
      </c>
    </row>
    <row r="97" spans="1:6" x14ac:dyDescent="0.25">
      <c r="A97" s="5">
        <v>94</v>
      </c>
      <c r="B97" s="5" t="s">
        <v>214</v>
      </c>
      <c r="C97" s="5">
        <v>73.55</v>
      </c>
      <c r="D97" s="5">
        <v>0</v>
      </c>
      <c r="E97" s="5" t="s">
        <v>212</v>
      </c>
      <c r="F97" s="5" t="s">
        <v>215</v>
      </c>
    </row>
    <row r="98" spans="1:6" x14ac:dyDescent="0.25">
      <c r="A98" s="5">
        <v>95</v>
      </c>
      <c r="B98" s="5" t="s">
        <v>214</v>
      </c>
      <c r="C98" s="5">
        <v>24.9</v>
      </c>
      <c r="D98" s="5">
        <v>0</v>
      </c>
      <c r="E98" s="5" t="s">
        <v>212</v>
      </c>
      <c r="F98" s="5" t="s">
        <v>215</v>
      </c>
    </row>
    <row r="99" spans="1:6" x14ac:dyDescent="0.25">
      <c r="A99" s="5">
        <v>96</v>
      </c>
      <c r="B99" s="5" t="s">
        <v>214</v>
      </c>
      <c r="C99" s="5">
        <v>449.35</v>
      </c>
      <c r="D99" s="5">
        <v>0</v>
      </c>
      <c r="E99" s="5" t="s">
        <v>212</v>
      </c>
      <c r="F99" s="5" t="s">
        <v>215</v>
      </c>
    </row>
    <row r="100" spans="1:6" x14ac:dyDescent="0.25">
      <c r="A100" s="5">
        <v>97</v>
      </c>
      <c r="B100" s="5" t="s">
        <v>214</v>
      </c>
      <c r="C100" s="5">
        <v>0</v>
      </c>
      <c r="D100" s="5">
        <v>0</v>
      </c>
      <c r="E100" s="5" t="s">
        <v>212</v>
      </c>
      <c r="F100" s="5" t="s">
        <v>215</v>
      </c>
    </row>
    <row r="101" spans="1:6" x14ac:dyDescent="0.25">
      <c r="A101" s="5">
        <v>98</v>
      </c>
      <c r="B101" s="5" t="s">
        <v>214</v>
      </c>
      <c r="C101" s="5">
        <v>58.95</v>
      </c>
      <c r="D101" s="5">
        <v>0</v>
      </c>
      <c r="E101" s="5" t="s">
        <v>212</v>
      </c>
      <c r="F101" s="5" t="s">
        <v>215</v>
      </c>
    </row>
    <row r="102" spans="1:6" x14ac:dyDescent="0.25">
      <c r="A102" s="5">
        <v>99</v>
      </c>
      <c r="B102" s="5" t="s">
        <v>214</v>
      </c>
      <c r="C102" s="5">
        <v>29.75</v>
      </c>
      <c r="D102" s="5">
        <v>0</v>
      </c>
      <c r="E102" s="5" t="s">
        <v>212</v>
      </c>
      <c r="F102" s="5" t="s">
        <v>215</v>
      </c>
    </row>
    <row r="103" spans="1:6" x14ac:dyDescent="0.25">
      <c r="A103" s="5">
        <v>100</v>
      </c>
      <c r="B103" s="5" t="s">
        <v>214</v>
      </c>
      <c r="C103" s="5">
        <v>73.55</v>
      </c>
      <c r="D103" s="5">
        <v>0</v>
      </c>
      <c r="E103" s="5" t="s">
        <v>212</v>
      </c>
      <c r="F103" s="5" t="s">
        <v>215</v>
      </c>
    </row>
    <row r="104" spans="1:6" x14ac:dyDescent="0.25">
      <c r="A104" s="5">
        <v>101</v>
      </c>
      <c r="B104" s="5" t="s">
        <v>214</v>
      </c>
      <c r="C104" s="5">
        <v>73.55</v>
      </c>
      <c r="D104" s="5">
        <v>0</v>
      </c>
      <c r="E104" s="5" t="s">
        <v>212</v>
      </c>
      <c r="F104" s="5" t="s">
        <v>215</v>
      </c>
    </row>
    <row r="105" spans="1:6" x14ac:dyDescent="0.25">
      <c r="A105" s="5">
        <v>102</v>
      </c>
      <c r="B105" s="5" t="s">
        <v>214</v>
      </c>
      <c r="C105" s="5">
        <v>73.55</v>
      </c>
      <c r="D105" s="5">
        <v>0</v>
      </c>
      <c r="E105" s="5" t="s">
        <v>212</v>
      </c>
      <c r="F105" s="5" t="s">
        <v>215</v>
      </c>
    </row>
    <row r="106" spans="1:6" x14ac:dyDescent="0.25">
      <c r="A106" s="5">
        <v>103</v>
      </c>
      <c r="B106" s="5" t="s">
        <v>214</v>
      </c>
      <c r="C106" s="5">
        <v>73.55</v>
      </c>
      <c r="D106" s="5">
        <v>0</v>
      </c>
      <c r="E106" s="5" t="s">
        <v>212</v>
      </c>
      <c r="F106" s="5" t="s">
        <v>215</v>
      </c>
    </row>
    <row r="107" spans="1:6" x14ac:dyDescent="0.25">
      <c r="A107" s="5">
        <v>104</v>
      </c>
      <c r="B107" s="5" t="s">
        <v>214</v>
      </c>
      <c r="C107" s="5">
        <v>73.55</v>
      </c>
      <c r="D107" s="5">
        <v>0</v>
      </c>
      <c r="E107" s="5" t="s">
        <v>212</v>
      </c>
      <c r="F107" s="5" t="s">
        <v>215</v>
      </c>
    </row>
    <row r="108" spans="1:6" x14ac:dyDescent="0.25">
      <c r="A108" s="5">
        <v>105</v>
      </c>
      <c r="B108" s="5" t="s">
        <v>214</v>
      </c>
      <c r="C108" s="5">
        <v>73.55</v>
      </c>
      <c r="D108" s="5">
        <v>0</v>
      </c>
      <c r="E108" s="5" t="s">
        <v>212</v>
      </c>
      <c r="F108" s="5" t="s">
        <v>215</v>
      </c>
    </row>
    <row r="109" spans="1:6" x14ac:dyDescent="0.25">
      <c r="A109" s="5">
        <v>106</v>
      </c>
      <c r="B109" s="5" t="s">
        <v>214</v>
      </c>
      <c r="C109" s="5">
        <v>73.55</v>
      </c>
      <c r="D109" s="5">
        <v>0</v>
      </c>
      <c r="E109" s="5" t="s">
        <v>212</v>
      </c>
      <c r="F109" s="5" t="s">
        <v>215</v>
      </c>
    </row>
    <row r="110" spans="1:6" x14ac:dyDescent="0.25">
      <c r="A110" s="5">
        <v>107</v>
      </c>
      <c r="B110" s="5" t="s">
        <v>214</v>
      </c>
      <c r="C110" s="5">
        <v>73.55</v>
      </c>
      <c r="D110" s="5">
        <v>0</v>
      </c>
      <c r="E110" s="5" t="s">
        <v>212</v>
      </c>
      <c r="F110" s="5" t="s">
        <v>215</v>
      </c>
    </row>
    <row r="111" spans="1:6" x14ac:dyDescent="0.25">
      <c r="A111" s="5">
        <v>108</v>
      </c>
      <c r="B111" s="5" t="s">
        <v>214</v>
      </c>
      <c r="C111" s="5">
        <v>73.55</v>
      </c>
      <c r="D111" s="5">
        <v>0</v>
      </c>
      <c r="E111" s="5" t="s">
        <v>212</v>
      </c>
      <c r="F111" s="5" t="s">
        <v>215</v>
      </c>
    </row>
    <row r="112" spans="1:6" x14ac:dyDescent="0.25">
      <c r="A112" s="5">
        <v>109</v>
      </c>
      <c r="B112" s="5" t="s">
        <v>214</v>
      </c>
      <c r="C112" s="5">
        <v>1510.52</v>
      </c>
      <c r="D112" s="5">
        <v>0</v>
      </c>
      <c r="E112" s="5" t="s">
        <v>212</v>
      </c>
      <c r="F112" s="5" t="s">
        <v>215</v>
      </c>
    </row>
    <row r="113" spans="1:6" x14ac:dyDescent="0.25">
      <c r="A113" s="5">
        <v>110</v>
      </c>
      <c r="B113" s="5" t="s">
        <v>214</v>
      </c>
      <c r="C113" s="5">
        <v>73.55</v>
      </c>
      <c r="D113" s="5">
        <v>0</v>
      </c>
      <c r="E113" s="5" t="s">
        <v>212</v>
      </c>
      <c r="F113" s="5" t="s">
        <v>215</v>
      </c>
    </row>
    <row r="114" spans="1:6" x14ac:dyDescent="0.25">
      <c r="A114" s="5">
        <v>111</v>
      </c>
      <c r="B114" s="5" t="s">
        <v>214</v>
      </c>
      <c r="C114" s="5">
        <v>73.55</v>
      </c>
      <c r="D114" s="5">
        <v>0</v>
      </c>
      <c r="E114" s="5" t="s">
        <v>212</v>
      </c>
      <c r="F114" s="5" t="s">
        <v>215</v>
      </c>
    </row>
    <row r="115" spans="1:6" x14ac:dyDescent="0.25">
      <c r="A115" s="5">
        <v>112</v>
      </c>
      <c r="B115" s="5" t="s">
        <v>214</v>
      </c>
      <c r="C115" s="5">
        <v>163.55000000000001</v>
      </c>
      <c r="D115" s="5">
        <v>0</v>
      </c>
      <c r="E115" s="5" t="s">
        <v>212</v>
      </c>
      <c r="F115" s="5" t="s">
        <v>215</v>
      </c>
    </row>
    <row r="116" spans="1:6" x14ac:dyDescent="0.25">
      <c r="A116" s="5">
        <v>113</v>
      </c>
      <c r="B116" s="5" t="s">
        <v>214</v>
      </c>
      <c r="C116" s="5">
        <v>73.55</v>
      </c>
      <c r="D116" s="5">
        <v>0</v>
      </c>
      <c r="E116" s="5" t="s">
        <v>212</v>
      </c>
      <c r="F116" s="5" t="s">
        <v>215</v>
      </c>
    </row>
    <row r="117" spans="1:6" x14ac:dyDescent="0.25">
      <c r="A117" s="5">
        <v>114</v>
      </c>
      <c r="B117" s="5" t="s">
        <v>214</v>
      </c>
      <c r="C117" s="5">
        <v>73.55</v>
      </c>
      <c r="D117" s="5">
        <v>0</v>
      </c>
      <c r="E117" s="5" t="s">
        <v>212</v>
      </c>
      <c r="F117" s="5" t="s">
        <v>215</v>
      </c>
    </row>
    <row r="118" spans="1:6" x14ac:dyDescent="0.25">
      <c r="A118" s="5">
        <v>115</v>
      </c>
      <c r="B118" s="5" t="s">
        <v>214</v>
      </c>
      <c r="C118" s="5">
        <v>73.55</v>
      </c>
      <c r="D118" s="5">
        <v>0</v>
      </c>
      <c r="E118" s="5" t="s">
        <v>212</v>
      </c>
      <c r="F118" s="5" t="s">
        <v>215</v>
      </c>
    </row>
    <row r="119" spans="1:6" x14ac:dyDescent="0.25">
      <c r="A119" s="5">
        <v>116</v>
      </c>
      <c r="B119" s="5" t="s">
        <v>214</v>
      </c>
      <c r="C119" s="5">
        <v>73.55</v>
      </c>
      <c r="D119" s="5">
        <v>0</v>
      </c>
      <c r="E119" s="5" t="s">
        <v>212</v>
      </c>
      <c r="F119" s="5" t="s">
        <v>215</v>
      </c>
    </row>
    <row r="120" spans="1:6" x14ac:dyDescent="0.25">
      <c r="A120" s="5">
        <v>117</v>
      </c>
      <c r="B120" s="5" t="s">
        <v>214</v>
      </c>
      <c r="C120" s="5">
        <v>1130.28</v>
      </c>
      <c r="D120" s="5">
        <v>0</v>
      </c>
      <c r="E120" s="5" t="s">
        <v>212</v>
      </c>
      <c r="F120" s="5" t="s">
        <v>215</v>
      </c>
    </row>
    <row r="121" spans="1:6" x14ac:dyDescent="0.25">
      <c r="A121" s="5">
        <v>118</v>
      </c>
      <c r="B121" s="5" t="s">
        <v>214</v>
      </c>
      <c r="C121" s="5">
        <v>1331.23</v>
      </c>
      <c r="D121" s="5">
        <v>0</v>
      </c>
      <c r="E121" s="5" t="s">
        <v>212</v>
      </c>
      <c r="F121" s="5" t="s">
        <v>215</v>
      </c>
    </row>
    <row r="122" spans="1:6" x14ac:dyDescent="0.25">
      <c r="A122" s="5">
        <v>119</v>
      </c>
      <c r="B122" s="5" t="s">
        <v>214</v>
      </c>
      <c r="C122" s="5">
        <v>73.55</v>
      </c>
      <c r="D122" s="5">
        <v>0</v>
      </c>
      <c r="E122" s="5" t="s">
        <v>212</v>
      </c>
      <c r="F122" s="5" t="s">
        <v>215</v>
      </c>
    </row>
    <row r="123" spans="1:6" x14ac:dyDescent="0.25">
      <c r="A123" s="5">
        <v>120</v>
      </c>
      <c r="B123" s="5" t="s">
        <v>214</v>
      </c>
      <c r="C123" s="5">
        <v>1249.25</v>
      </c>
      <c r="D123" s="5">
        <v>0</v>
      </c>
      <c r="E123" s="5" t="s">
        <v>212</v>
      </c>
      <c r="F123" s="5" t="s">
        <v>215</v>
      </c>
    </row>
    <row r="124" spans="1:6" x14ac:dyDescent="0.25">
      <c r="A124" s="5">
        <v>121</v>
      </c>
      <c r="B124" s="5" t="s">
        <v>214</v>
      </c>
      <c r="C124" s="5">
        <v>73.55</v>
      </c>
      <c r="D124" s="5">
        <v>0</v>
      </c>
      <c r="E124" s="5" t="s">
        <v>212</v>
      </c>
      <c r="F124" s="5" t="s">
        <v>215</v>
      </c>
    </row>
    <row r="125" spans="1:6" x14ac:dyDescent="0.25">
      <c r="A125" s="5">
        <v>122</v>
      </c>
      <c r="B125" s="5" t="s">
        <v>214</v>
      </c>
      <c r="C125" s="5">
        <v>73.55</v>
      </c>
      <c r="D125" s="5">
        <v>0</v>
      </c>
      <c r="E125" s="5" t="s">
        <v>212</v>
      </c>
      <c r="F125" s="5" t="s">
        <v>215</v>
      </c>
    </row>
    <row r="126" spans="1:6" x14ac:dyDescent="0.25">
      <c r="A126" s="5">
        <v>123</v>
      </c>
      <c r="B126" s="5" t="s">
        <v>214</v>
      </c>
      <c r="C126" s="5">
        <v>0</v>
      </c>
      <c r="D126" s="5">
        <v>0</v>
      </c>
      <c r="E126" s="5" t="s">
        <v>212</v>
      </c>
      <c r="F126" s="5" t="s">
        <v>215</v>
      </c>
    </row>
    <row r="127" spans="1:6" x14ac:dyDescent="0.25">
      <c r="A127" s="5">
        <v>124</v>
      </c>
      <c r="B127" s="5" t="s">
        <v>214</v>
      </c>
      <c r="C127" s="5">
        <v>73.55</v>
      </c>
      <c r="D127" s="5">
        <v>0</v>
      </c>
      <c r="E127" s="5" t="s">
        <v>212</v>
      </c>
      <c r="F127" s="5" t="s">
        <v>215</v>
      </c>
    </row>
    <row r="128" spans="1:6" x14ac:dyDescent="0.25">
      <c r="A128" s="5">
        <v>125</v>
      </c>
      <c r="B128" s="5" t="s">
        <v>214</v>
      </c>
      <c r="C128" s="5">
        <v>73.55</v>
      </c>
      <c r="D128" s="5">
        <v>0</v>
      </c>
      <c r="E128" s="5" t="s">
        <v>212</v>
      </c>
      <c r="F128" s="5" t="s">
        <v>215</v>
      </c>
    </row>
    <row r="129" spans="1:6" x14ac:dyDescent="0.25">
      <c r="A129" s="5">
        <v>126</v>
      </c>
      <c r="B129" s="5" t="s">
        <v>214</v>
      </c>
      <c r="C129" s="5">
        <v>73.55</v>
      </c>
      <c r="D129" s="5">
        <v>0</v>
      </c>
      <c r="E129" s="5" t="s">
        <v>212</v>
      </c>
      <c r="F129" s="5" t="s">
        <v>215</v>
      </c>
    </row>
    <row r="130" spans="1:6" x14ac:dyDescent="0.25">
      <c r="A130" s="5">
        <v>127</v>
      </c>
      <c r="B130" s="5" t="s">
        <v>214</v>
      </c>
      <c r="C130" s="5">
        <v>73.55</v>
      </c>
      <c r="D130" s="5">
        <v>0</v>
      </c>
      <c r="E130" s="5" t="s">
        <v>212</v>
      </c>
      <c r="F130" s="5" t="s">
        <v>215</v>
      </c>
    </row>
    <row r="131" spans="1:6" x14ac:dyDescent="0.25">
      <c r="A131" s="5">
        <v>128</v>
      </c>
      <c r="B131" s="5" t="s">
        <v>214</v>
      </c>
      <c r="C131" s="5">
        <v>1127.1499999999999</v>
      </c>
      <c r="D131" s="5">
        <v>0</v>
      </c>
      <c r="E131" s="5" t="s">
        <v>212</v>
      </c>
      <c r="F131" s="5" t="s">
        <v>215</v>
      </c>
    </row>
    <row r="132" spans="1:6" x14ac:dyDescent="0.25">
      <c r="A132" s="5">
        <v>129</v>
      </c>
      <c r="B132" s="5" t="s">
        <v>214</v>
      </c>
      <c r="C132" s="5">
        <v>73.55</v>
      </c>
      <c r="D132" s="5">
        <v>0</v>
      </c>
      <c r="E132" s="5" t="s">
        <v>212</v>
      </c>
      <c r="F132" s="5" t="s">
        <v>215</v>
      </c>
    </row>
    <row r="133" spans="1:6" x14ac:dyDescent="0.25">
      <c r="A133" s="5">
        <v>130</v>
      </c>
      <c r="B133" s="5" t="s">
        <v>214</v>
      </c>
      <c r="C133" s="5">
        <v>101.05</v>
      </c>
      <c r="D133" s="5">
        <v>0</v>
      </c>
      <c r="E133" s="5" t="s">
        <v>212</v>
      </c>
      <c r="F133" s="5" t="s">
        <v>215</v>
      </c>
    </row>
    <row r="134" spans="1:6" x14ac:dyDescent="0.25">
      <c r="A134" s="5">
        <v>131</v>
      </c>
      <c r="B134" s="5" t="s">
        <v>214</v>
      </c>
      <c r="C134" s="5">
        <v>476.33</v>
      </c>
      <c r="D134" s="5">
        <v>0</v>
      </c>
      <c r="E134" s="5" t="s">
        <v>212</v>
      </c>
      <c r="F134" s="5" t="s">
        <v>215</v>
      </c>
    </row>
    <row r="135" spans="1:6" x14ac:dyDescent="0.25">
      <c r="A135" s="5">
        <v>132</v>
      </c>
      <c r="B135" s="5" t="s">
        <v>214</v>
      </c>
      <c r="C135" s="5">
        <v>73.55</v>
      </c>
      <c r="D135" s="5">
        <v>0</v>
      </c>
      <c r="E135" s="5" t="s">
        <v>212</v>
      </c>
      <c r="F135" s="5" t="s">
        <v>215</v>
      </c>
    </row>
    <row r="136" spans="1:6" x14ac:dyDescent="0.25">
      <c r="A136" s="5">
        <v>133</v>
      </c>
      <c r="B136" s="5" t="s">
        <v>214</v>
      </c>
      <c r="C136" s="5">
        <v>73.55</v>
      </c>
      <c r="D136" s="5">
        <v>0</v>
      </c>
      <c r="E136" s="5" t="s">
        <v>212</v>
      </c>
      <c r="F136" s="5" t="s">
        <v>215</v>
      </c>
    </row>
    <row r="137" spans="1:6" x14ac:dyDescent="0.25">
      <c r="A137" s="5">
        <v>134</v>
      </c>
      <c r="B137" s="5" t="s">
        <v>214</v>
      </c>
      <c r="C137" s="5">
        <v>0</v>
      </c>
      <c r="D137" s="5">
        <v>0</v>
      </c>
      <c r="E137" s="5" t="s">
        <v>212</v>
      </c>
      <c r="F137" s="5" t="s">
        <v>215</v>
      </c>
    </row>
    <row r="138" spans="1:6" x14ac:dyDescent="0.25">
      <c r="A138" s="5">
        <v>135</v>
      </c>
      <c r="B138" s="5" t="s">
        <v>214</v>
      </c>
      <c r="C138" s="5">
        <v>0</v>
      </c>
      <c r="D138" s="5">
        <v>0</v>
      </c>
      <c r="E138" s="5" t="s">
        <v>212</v>
      </c>
      <c r="F138" s="5" t="s">
        <v>215</v>
      </c>
    </row>
    <row r="139" spans="1:6" x14ac:dyDescent="0.25">
      <c r="A139" s="5">
        <v>136</v>
      </c>
      <c r="B139" s="5" t="s">
        <v>214</v>
      </c>
      <c r="C139" s="5">
        <v>1047.93</v>
      </c>
      <c r="D139" s="5">
        <v>0</v>
      </c>
      <c r="E139" s="5" t="s">
        <v>212</v>
      </c>
      <c r="F139" s="5" t="s">
        <v>215</v>
      </c>
    </row>
    <row r="140" spans="1:6" x14ac:dyDescent="0.25">
      <c r="A140" s="5">
        <v>137</v>
      </c>
      <c r="B140" s="5" t="s">
        <v>214</v>
      </c>
      <c r="C140" s="5">
        <v>73.55</v>
      </c>
      <c r="D140" s="5">
        <v>0</v>
      </c>
      <c r="E140" s="5" t="s">
        <v>212</v>
      </c>
      <c r="F140" s="5" t="s">
        <v>215</v>
      </c>
    </row>
    <row r="141" spans="1:6" x14ac:dyDescent="0.25">
      <c r="A141" s="5">
        <v>138</v>
      </c>
      <c r="B141" s="5" t="s">
        <v>214</v>
      </c>
      <c r="C141" s="5">
        <v>0</v>
      </c>
      <c r="D141" s="5">
        <v>0</v>
      </c>
      <c r="E141" s="5" t="s">
        <v>212</v>
      </c>
      <c r="F141" s="5" t="s">
        <v>215</v>
      </c>
    </row>
    <row r="142" spans="1:6" x14ac:dyDescent="0.25">
      <c r="A142" s="5">
        <v>139</v>
      </c>
      <c r="B142" s="5" t="s">
        <v>214</v>
      </c>
      <c r="C142" s="5">
        <v>2000.6</v>
      </c>
      <c r="D142" s="5">
        <v>0</v>
      </c>
      <c r="E142" s="5" t="s">
        <v>212</v>
      </c>
      <c r="F142" s="5" t="s">
        <v>215</v>
      </c>
    </row>
    <row r="143" spans="1:6" x14ac:dyDescent="0.25">
      <c r="A143" s="5">
        <v>140</v>
      </c>
      <c r="B143" s="5" t="s">
        <v>214</v>
      </c>
      <c r="C143" s="5">
        <v>73.55</v>
      </c>
      <c r="D143" s="5">
        <v>0</v>
      </c>
      <c r="E143" s="5" t="s">
        <v>212</v>
      </c>
      <c r="F143" s="5" t="s">
        <v>215</v>
      </c>
    </row>
    <row r="144" spans="1:6" x14ac:dyDescent="0.25">
      <c r="A144" s="5">
        <v>141</v>
      </c>
      <c r="B144" s="5" t="s">
        <v>214</v>
      </c>
      <c r="C144" s="5">
        <v>73.55</v>
      </c>
      <c r="D144" s="5">
        <v>0</v>
      </c>
      <c r="E144" s="5" t="s">
        <v>212</v>
      </c>
      <c r="F144" s="5" t="s">
        <v>215</v>
      </c>
    </row>
    <row r="145" spans="1:6" x14ac:dyDescent="0.25">
      <c r="A145" s="5">
        <v>142</v>
      </c>
      <c r="B145" s="5" t="s">
        <v>214</v>
      </c>
      <c r="C145" s="5">
        <v>830</v>
      </c>
      <c r="D145" s="5">
        <v>0</v>
      </c>
      <c r="E145" s="5" t="s">
        <v>212</v>
      </c>
      <c r="F145" s="5" t="s">
        <v>215</v>
      </c>
    </row>
    <row r="146" spans="1:6" x14ac:dyDescent="0.25">
      <c r="A146" s="5">
        <v>143</v>
      </c>
      <c r="B146" s="5" t="s">
        <v>214</v>
      </c>
      <c r="C146" s="5">
        <v>1366.8</v>
      </c>
      <c r="D146" s="5">
        <v>0</v>
      </c>
      <c r="E146" s="5" t="s">
        <v>212</v>
      </c>
      <c r="F146" s="5" t="s">
        <v>215</v>
      </c>
    </row>
    <row r="147" spans="1:6" x14ac:dyDescent="0.25">
      <c r="A147" s="5">
        <v>144</v>
      </c>
      <c r="B147" s="5" t="s">
        <v>214</v>
      </c>
      <c r="C147" s="5">
        <v>73.55</v>
      </c>
      <c r="D147" s="5">
        <v>0</v>
      </c>
      <c r="E147" s="5" t="s">
        <v>212</v>
      </c>
      <c r="F147" s="5" t="s">
        <v>215</v>
      </c>
    </row>
    <row r="148" spans="1:6" x14ac:dyDescent="0.25">
      <c r="A148" s="5">
        <v>145</v>
      </c>
      <c r="B148" s="5" t="s">
        <v>214</v>
      </c>
      <c r="C148" s="5">
        <v>73.55</v>
      </c>
      <c r="D148" s="5">
        <v>0</v>
      </c>
      <c r="E148" s="5" t="s">
        <v>212</v>
      </c>
      <c r="F148" s="5" t="s">
        <v>215</v>
      </c>
    </row>
    <row r="149" spans="1:6" x14ac:dyDescent="0.25">
      <c r="A149" s="5">
        <v>146</v>
      </c>
      <c r="B149" s="5" t="s">
        <v>214</v>
      </c>
      <c r="C149" s="5">
        <v>73.55</v>
      </c>
      <c r="D149" s="5">
        <v>0</v>
      </c>
      <c r="E149" s="5" t="s">
        <v>212</v>
      </c>
      <c r="F149" s="5" t="s">
        <v>215</v>
      </c>
    </row>
    <row r="150" spans="1:6" x14ac:dyDescent="0.25">
      <c r="A150" s="5">
        <v>147</v>
      </c>
      <c r="B150" s="5" t="s">
        <v>214</v>
      </c>
      <c r="C150" s="5">
        <v>2286.4</v>
      </c>
      <c r="D150" s="5">
        <v>0</v>
      </c>
      <c r="E150" s="5" t="s">
        <v>212</v>
      </c>
      <c r="F150" s="5" t="s">
        <v>215</v>
      </c>
    </row>
    <row r="151" spans="1:6" x14ac:dyDescent="0.25">
      <c r="A151" s="5">
        <v>148</v>
      </c>
      <c r="B151" s="5" t="s">
        <v>214</v>
      </c>
      <c r="C151" s="5">
        <v>0</v>
      </c>
      <c r="D151" s="5">
        <v>0</v>
      </c>
      <c r="E151" s="5" t="s">
        <v>212</v>
      </c>
      <c r="F151" s="5" t="s">
        <v>215</v>
      </c>
    </row>
    <row r="152" spans="1:6" x14ac:dyDescent="0.25">
      <c r="A152" s="5">
        <v>149</v>
      </c>
      <c r="B152" s="5" t="s">
        <v>214</v>
      </c>
      <c r="C152" s="5">
        <v>73.55</v>
      </c>
      <c r="D152" s="5">
        <v>0</v>
      </c>
      <c r="E152" s="5" t="s">
        <v>212</v>
      </c>
      <c r="F152" s="5" t="s">
        <v>215</v>
      </c>
    </row>
    <row r="153" spans="1:6" x14ac:dyDescent="0.25">
      <c r="A153" s="5">
        <v>150</v>
      </c>
      <c r="B153" s="5" t="s">
        <v>214</v>
      </c>
      <c r="C153" s="5">
        <v>73.55</v>
      </c>
      <c r="D153" s="5">
        <v>0</v>
      </c>
      <c r="E153" s="5" t="s">
        <v>212</v>
      </c>
      <c r="F153" s="5" t="s">
        <v>215</v>
      </c>
    </row>
    <row r="154" spans="1:6" x14ac:dyDescent="0.25">
      <c r="A154" s="5">
        <v>151</v>
      </c>
      <c r="B154" s="5" t="s">
        <v>214</v>
      </c>
      <c r="C154" s="5">
        <v>24.9</v>
      </c>
      <c r="D154" s="5">
        <v>0</v>
      </c>
      <c r="E154" s="5" t="s">
        <v>212</v>
      </c>
      <c r="F154" s="5" t="s">
        <v>215</v>
      </c>
    </row>
    <row r="155" spans="1:6" x14ac:dyDescent="0.25">
      <c r="A155" s="5">
        <v>152</v>
      </c>
      <c r="B155" s="5" t="s">
        <v>214</v>
      </c>
      <c r="C155" s="5">
        <v>73.55</v>
      </c>
      <c r="D155" s="5">
        <v>0</v>
      </c>
      <c r="E155" s="5" t="s">
        <v>212</v>
      </c>
      <c r="F155" s="5" t="s">
        <v>215</v>
      </c>
    </row>
    <row r="156" spans="1:6" x14ac:dyDescent="0.25">
      <c r="A156" s="5">
        <v>153</v>
      </c>
      <c r="B156" s="5" t="s">
        <v>214</v>
      </c>
      <c r="C156" s="5">
        <v>73.55</v>
      </c>
      <c r="D156" s="5">
        <v>0</v>
      </c>
      <c r="E156" s="5" t="s">
        <v>212</v>
      </c>
      <c r="F156" s="5" t="s">
        <v>215</v>
      </c>
    </row>
    <row r="157" spans="1:6" x14ac:dyDescent="0.25">
      <c r="A157" s="5">
        <v>154</v>
      </c>
      <c r="B157" s="5" t="s">
        <v>214</v>
      </c>
      <c r="C157" s="5">
        <v>73.55</v>
      </c>
      <c r="D157" s="5">
        <v>0</v>
      </c>
      <c r="E157" s="5" t="s">
        <v>212</v>
      </c>
      <c r="F157" s="5" t="s">
        <v>215</v>
      </c>
    </row>
    <row r="158" spans="1:6" x14ac:dyDescent="0.25">
      <c r="A158" s="5">
        <v>155</v>
      </c>
      <c r="B158" s="5" t="s">
        <v>214</v>
      </c>
      <c r="C158" s="5">
        <v>73.55</v>
      </c>
      <c r="D158" s="5">
        <v>0</v>
      </c>
      <c r="E158" s="5" t="s">
        <v>212</v>
      </c>
      <c r="F158" s="5" t="s">
        <v>215</v>
      </c>
    </row>
    <row r="159" spans="1:6" x14ac:dyDescent="0.25">
      <c r="A159" s="5">
        <v>156</v>
      </c>
      <c r="B159" s="5" t="s">
        <v>214</v>
      </c>
      <c r="C159" s="5">
        <v>73.55</v>
      </c>
      <c r="D159" s="5">
        <v>0</v>
      </c>
      <c r="E159" s="5" t="s">
        <v>212</v>
      </c>
      <c r="F159" s="5" t="s">
        <v>215</v>
      </c>
    </row>
    <row r="160" spans="1:6" x14ac:dyDescent="0.25">
      <c r="A160" s="5">
        <v>157</v>
      </c>
      <c r="B160" s="5" t="s">
        <v>214</v>
      </c>
      <c r="C160" s="5">
        <v>29.75</v>
      </c>
      <c r="D160" s="5">
        <v>0</v>
      </c>
      <c r="E160" s="5" t="s">
        <v>212</v>
      </c>
      <c r="F160" s="5" t="s">
        <v>215</v>
      </c>
    </row>
    <row r="161" spans="1:6" x14ac:dyDescent="0.25">
      <c r="A161" s="5">
        <v>158</v>
      </c>
      <c r="B161" s="5" t="s">
        <v>214</v>
      </c>
      <c r="C161" s="5">
        <v>0</v>
      </c>
      <c r="D161" s="5">
        <v>0</v>
      </c>
      <c r="E161" s="5" t="s">
        <v>212</v>
      </c>
      <c r="F161" s="5" t="s">
        <v>215</v>
      </c>
    </row>
    <row r="162" spans="1:6" x14ac:dyDescent="0.25">
      <c r="A162" s="5">
        <v>159</v>
      </c>
      <c r="B162" s="5" t="s">
        <v>214</v>
      </c>
      <c r="C162" s="5">
        <v>73.55</v>
      </c>
      <c r="D162" s="5">
        <v>0</v>
      </c>
      <c r="E162" s="5" t="s">
        <v>212</v>
      </c>
      <c r="F162" s="5" t="s">
        <v>215</v>
      </c>
    </row>
    <row r="163" spans="1:6" x14ac:dyDescent="0.25">
      <c r="A163" s="5">
        <v>160</v>
      </c>
      <c r="B163" s="5" t="s">
        <v>214</v>
      </c>
      <c r="C163" s="5">
        <v>73.55</v>
      </c>
      <c r="D163" s="5">
        <v>0</v>
      </c>
      <c r="E163" s="5" t="s">
        <v>212</v>
      </c>
      <c r="F163" s="5" t="s">
        <v>215</v>
      </c>
    </row>
    <row r="164" spans="1:6" x14ac:dyDescent="0.25">
      <c r="A164" s="5">
        <v>161</v>
      </c>
      <c r="B164" s="5" t="s">
        <v>214</v>
      </c>
      <c r="C164" s="5">
        <v>73.55</v>
      </c>
      <c r="D164" s="5">
        <v>0</v>
      </c>
      <c r="E164" s="5" t="s">
        <v>212</v>
      </c>
      <c r="F164" s="5" t="s">
        <v>215</v>
      </c>
    </row>
    <row r="165" spans="1:6" x14ac:dyDescent="0.25">
      <c r="A165" s="5">
        <v>162</v>
      </c>
      <c r="B165" s="5" t="s">
        <v>214</v>
      </c>
      <c r="C165" s="5">
        <v>73.55</v>
      </c>
      <c r="D165" s="5">
        <v>0</v>
      </c>
      <c r="E165" s="5" t="s">
        <v>212</v>
      </c>
      <c r="F165" s="5" t="s">
        <v>215</v>
      </c>
    </row>
    <row r="166" spans="1:6" x14ac:dyDescent="0.25">
      <c r="A166" s="5">
        <v>163</v>
      </c>
      <c r="B166" s="5" t="s">
        <v>214</v>
      </c>
      <c r="C166" s="5">
        <v>73.55</v>
      </c>
      <c r="D166" s="5">
        <v>0</v>
      </c>
      <c r="E166" s="5" t="s">
        <v>212</v>
      </c>
      <c r="F166" s="5" t="s">
        <v>215</v>
      </c>
    </row>
    <row r="167" spans="1:6" x14ac:dyDescent="0.25">
      <c r="A167" s="5">
        <v>164</v>
      </c>
      <c r="B167" s="5" t="s">
        <v>214</v>
      </c>
      <c r="C167" s="5">
        <v>857.4</v>
      </c>
      <c r="D167" s="5">
        <v>0</v>
      </c>
      <c r="E167" s="5" t="s">
        <v>212</v>
      </c>
      <c r="F167" s="5" t="s">
        <v>215</v>
      </c>
    </row>
    <row r="168" spans="1:6" x14ac:dyDescent="0.25">
      <c r="A168" s="5">
        <v>165</v>
      </c>
      <c r="B168" s="5" t="s">
        <v>214</v>
      </c>
      <c r="C168" s="5">
        <v>73.55</v>
      </c>
      <c r="D168" s="5">
        <v>0</v>
      </c>
      <c r="E168" s="5" t="s">
        <v>212</v>
      </c>
      <c r="F168" s="5" t="s">
        <v>215</v>
      </c>
    </row>
    <row r="169" spans="1:6" x14ac:dyDescent="0.25">
      <c r="A169" s="5">
        <v>166</v>
      </c>
      <c r="B169" s="5" t="s">
        <v>214</v>
      </c>
      <c r="C169" s="5">
        <v>696.62</v>
      </c>
      <c r="D169" s="5">
        <v>0</v>
      </c>
      <c r="E169" s="5" t="s">
        <v>212</v>
      </c>
      <c r="F169" s="5" t="s">
        <v>215</v>
      </c>
    </row>
    <row r="170" spans="1:6" x14ac:dyDescent="0.25">
      <c r="A170" s="5">
        <v>167</v>
      </c>
      <c r="B170" s="5" t="s">
        <v>214</v>
      </c>
      <c r="C170" s="5">
        <v>0</v>
      </c>
      <c r="D170" s="5">
        <v>0</v>
      </c>
      <c r="E170" s="5" t="s">
        <v>212</v>
      </c>
      <c r="F170" s="5" t="s">
        <v>215</v>
      </c>
    </row>
    <row r="171" spans="1:6" x14ac:dyDescent="0.25">
      <c r="A171" s="5">
        <v>168</v>
      </c>
      <c r="B171" s="5" t="s">
        <v>214</v>
      </c>
      <c r="C171" s="5">
        <v>73.55</v>
      </c>
      <c r="D171" s="5">
        <v>0</v>
      </c>
      <c r="E171" s="5" t="s">
        <v>212</v>
      </c>
      <c r="F171" s="5" t="s">
        <v>215</v>
      </c>
    </row>
    <row r="172" spans="1:6" x14ac:dyDescent="0.25">
      <c r="A172" s="5">
        <v>169</v>
      </c>
      <c r="B172" s="5" t="s">
        <v>214</v>
      </c>
      <c r="C172" s="5">
        <v>73.55</v>
      </c>
      <c r="D172" s="5">
        <v>0</v>
      </c>
      <c r="E172" s="5" t="s">
        <v>212</v>
      </c>
      <c r="F172" s="5" t="s">
        <v>215</v>
      </c>
    </row>
    <row r="173" spans="1:6" x14ac:dyDescent="0.25">
      <c r="A173" s="5">
        <v>170</v>
      </c>
      <c r="B173" s="5" t="s">
        <v>214</v>
      </c>
      <c r="C173" s="5">
        <v>73.55</v>
      </c>
      <c r="D173" s="5">
        <v>0</v>
      </c>
      <c r="E173" s="5" t="s">
        <v>212</v>
      </c>
      <c r="F173" s="5" t="s">
        <v>215</v>
      </c>
    </row>
    <row r="174" spans="1:6" x14ac:dyDescent="0.25">
      <c r="A174" s="5">
        <v>171</v>
      </c>
      <c r="B174" s="5" t="s">
        <v>214</v>
      </c>
      <c r="C174" s="5">
        <v>73.55</v>
      </c>
      <c r="D174" s="5">
        <v>0</v>
      </c>
      <c r="E174" s="5" t="s">
        <v>212</v>
      </c>
      <c r="F174" s="5" t="s">
        <v>215</v>
      </c>
    </row>
    <row r="175" spans="1:6" x14ac:dyDescent="0.25">
      <c r="A175" s="5">
        <v>172</v>
      </c>
      <c r="B175" s="5" t="s">
        <v>214</v>
      </c>
      <c r="C175" s="5">
        <v>73.55</v>
      </c>
      <c r="D175" s="5">
        <v>0</v>
      </c>
      <c r="E175" s="5" t="s">
        <v>212</v>
      </c>
      <c r="F175" s="5" t="s">
        <v>215</v>
      </c>
    </row>
    <row r="176" spans="1:6" x14ac:dyDescent="0.25">
      <c r="A176" s="5">
        <v>173</v>
      </c>
      <c r="B176" s="5" t="s">
        <v>214</v>
      </c>
      <c r="C176" s="5">
        <v>73.55</v>
      </c>
      <c r="D176" s="5">
        <v>0</v>
      </c>
      <c r="E176" s="5" t="s">
        <v>212</v>
      </c>
      <c r="F176" s="5" t="s">
        <v>215</v>
      </c>
    </row>
    <row r="177" spans="1:6" x14ac:dyDescent="0.25">
      <c r="A177" s="5">
        <v>174</v>
      </c>
      <c r="B177" s="5" t="s">
        <v>214</v>
      </c>
      <c r="C177" s="5">
        <v>600.34999999999991</v>
      </c>
      <c r="D177" s="5">
        <v>0</v>
      </c>
      <c r="E177" s="5" t="s">
        <v>212</v>
      </c>
      <c r="F177" s="5" t="s">
        <v>215</v>
      </c>
    </row>
    <row r="178" spans="1:6" x14ac:dyDescent="0.25">
      <c r="A178" s="5">
        <v>175</v>
      </c>
      <c r="B178" s="5" t="s">
        <v>214</v>
      </c>
      <c r="C178" s="5">
        <v>73.55</v>
      </c>
      <c r="D178" s="5">
        <v>0</v>
      </c>
      <c r="E178" s="5" t="s">
        <v>212</v>
      </c>
      <c r="F178" s="5" t="s">
        <v>215</v>
      </c>
    </row>
    <row r="179" spans="1:6" x14ac:dyDescent="0.25">
      <c r="A179" s="5">
        <v>176</v>
      </c>
      <c r="B179" s="5" t="s">
        <v>214</v>
      </c>
      <c r="C179" s="5">
        <v>0</v>
      </c>
      <c r="D179" s="5">
        <v>0</v>
      </c>
      <c r="E179" s="5" t="s">
        <v>212</v>
      </c>
      <c r="F179" s="5" t="s">
        <v>215</v>
      </c>
    </row>
    <row r="180" spans="1:6" x14ac:dyDescent="0.25">
      <c r="A180" s="5">
        <v>177</v>
      </c>
      <c r="B180" s="5" t="s">
        <v>214</v>
      </c>
      <c r="C180" s="5">
        <v>2311.3000000000002</v>
      </c>
      <c r="D180" s="5">
        <v>0</v>
      </c>
      <c r="E180" s="5" t="s">
        <v>212</v>
      </c>
      <c r="F180" s="5" t="s">
        <v>215</v>
      </c>
    </row>
    <row r="181" spans="1:6" x14ac:dyDescent="0.25">
      <c r="A181" s="5">
        <v>178</v>
      </c>
      <c r="B181" s="5" t="s">
        <v>214</v>
      </c>
      <c r="C181" s="5">
        <v>29.75</v>
      </c>
      <c r="D181" s="5">
        <v>0</v>
      </c>
      <c r="E181" s="5" t="s">
        <v>212</v>
      </c>
      <c r="F181" s="5" t="s">
        <v>215</v>
      </c>
    </row>
    <row r="182" spans="1:6" x14ac:dyDescent="0.25">
      <c r="A182" s="5">
        <v>179</v>
      </c>
      <c r="B182" s="5" t="s">
        <v>214</v>
      </c>
      <c r="C182" s="5">
        <v>73.55</v>
      </c>
      <c r="D182" s="5">
        <v>0</v>
      </c>
      <c r="E182" s="5" t="s">
        <v>212</v>
      </c>
      <c r="F182" s="5" t="s">
        <v>215</v>
      </c>
    </row>
    <row r="183" spans="1:6" x14ac:dyDescent="0.25">
      <c r="A183" s="5">
        <v>180</v>
      </c>
      <c r="B183" s="5" t="s">
        <v>214</v>
      </c>
      <c r="C183" s="5">
        <v>73.55</v>
      </c>
      <c r="D183" s="5">
        <v>0</v>
      </c>
      <c r="E183" s="5" t="s">
        <v>212</v>
      </c>
      <c r="F183" s="5" t="s">
        <v>215</v>
      </c>
    </row>
    <row r="184" spans="1:6" x14ac:dyDescent="0.25">
      <c r="A184" s="5">
        <v>181</v>
      </c>
      <c r="B184" s="5" t="s">
        <v>214</v>
      </c>
      <c r="C184" s="5">
        <v>73.55</v>
      </c>
      <c r="D184" s="5">
        <v>0</v>
      </c>
      <c r="E184" s="5" t="s">
        <v>212</v>
      </c>
      <c r="F184" s="5" t="s">
        <v>215</v>
      </c>
    </row>
    <row r="185" spans="1:6" x14ac:dyDescent="0.25">
      <c r="A185" s="5">
        <v>182</v>
      </c>
      <c r="B185" s="5" t="s">
        <v>214</v>
      </c>
      <c r="C185" s="5">
        <v>73.55</v>
      </c>
      <c r="D185" s="5">
        <v>0</v>
      </c>
      <c r="E185" s="5" t="s">
        <v>212</v>
      </c>
      <c r="F185" s="5" t="s">
        <v>215</v>
      </c>
    </row>
    <row r="186" spans="1:6" x14ac:dyDescent="0.25">
      <c r="A186" s="5">
        <v>183</v>
      </c>
      <c r="B186" s="5" t="s">
        <v>214</v>
      </c>
      <c r="C186" s="5">
        <v>2005.3999999999999</v>
      </c>
      <c r="D186" s="5">
        <v>0</v>
      </c>
      <c r="E186" s="5" t="s">
        <v>212</v>
      </c>
      <c r="F186" s="5" t="s">
        <v>215</v>
      </c>
    </row>
    <row r="187" spans="1:6" x14ac:dyDescent="0.25">
      <c r="A187" s="5">
        <v>184</v>
      </c>
      <c r="B187" s="5" t="s">
        <v>214</v>
      </c>
      <c r="C187" s="5">
        <v>101.05</v>
      </c>
      <c r="D187" s="5">
        <v>0</v>
      </c>
      <c r="E187" s="5" t="s">
        <v>212</v>
      </c>
      <c r="F187" s="5" t="s">
        <v>215</v>
      </c>
    </row>
    <row r="188" spans="1:6" x14ac:dyDescent="0.25">
      <c r="A188" s="5">
        <v>185</v>
      </c>
      <c r="B188" s="5" t="s">
        <v>214</v>
      </c>
      <c r="C188" s="5">
        <v>73.55</v>
      </c>
      <c r="D188" s="5">
        <v>0</v>
      </c>
      <c r="E188" s="5" t="s">
        <v>212</v>
      </c>
      <c r="F188" s="5" t="s">
        <v>215</v>
      </c>
    </row>
    <row r="189" spans="1:6" x14ac:dyDescent="0.25">
      <c r="A189" s="5">
        <v>186</v>
      </c>
      <c r="B189" s="5" t="s">
        <v>214</v>
      </c>
      <c r="C189" s="5">
        <v>1172.95</v>
      </c>
      <c r="D189" s="5">
        <v>0</v>
      </c>
      <c r="E189" s="5" t="s">
        <v>212</v>
      </c>
      <c r="F189" s="5" t="s">
        <v>215</v>
      </c>
    </row>
    <row r="190" spans="1:6" x14ac:dyDescent="0.25">
      <c r="A190" s="5">
        <v>187</v>
      </c>
      <c r="B190" s="5" t="s">
        <v>214</v>
      </c>
      <c r="C190" s="5">
        <v>29.75</v>
      </c>
      <c r="D190" s="5">
        <v>0</v>
      </c>
      <c r="E190" s="5" t="s">
        <v>212</v>
      </c>
      <c r="F190" s="5" t="s">
        <v>215</v>
      </c>
    </row>
    <row r="191" spans="1:6" x14ac:dyDescent="0.25">
      <c r="A191" s="5">
        <v>188</v>
      </c>
      <c r="B191" s="5" t="s">
        <v>214</v>
      </c>
      <c r="C191" s="5">
        <v>73.55</v>
      </c>
      <c r="D191" s="5">
        <v>0</v>
      </c>
      <c r="E191" s="5" t="s">
        <v>212</v>
      </c>
      <c r="F191" s="5" t="s">
        <v>215</v>
      </c>
    </row>
    <row r="192" spans="1:6" x14ac:dyDescent="0.25">
      <c r="A192" s="5">
        <v>189</v>
      </c>
      <c r="B192" s="5" t="s">
        <v>214</v>
      </c>
      <c r="C192" s="5">
        <v>571.6</v>
      </c>
      <c r="D192" s="5">
        <v>0</v>
      </c>
      <c r="E192" s="5" t="s">
        <v>212</v>
      </c>
      <c r="F192" s="5" t="s">
        <v>215</v>
      </c>
    </row>
    <row r="193" spans="1:6" x14ac:dyDescent="0.25">
      <c r="A193" s="5">
        <v>190</v>
      </c>
      <c r="B193" s="5" t="s">
        <v>214</v>
      </c>
      <c r="C193" s="5">
        <v>73.55</v>
      </c>
      <c r="D193" s="5">
        <v>0</v>
      </c>
      <c r="E193" s="5" t="s">
        <v>212</v>
      </c>
      <c r="F193" s="5" t="s">
        <v>215</v>
      </c>
    </row>
    <row r="194" spans="1:6" x14ac:dyDescent="0.25">
      <c r="A194" s="5">
        <v>191</v>
      </c>
      <c r="B194" s="5" t="s">
        <v>214</v>
      </c>
      <c r="C194" s="5">
        <v>0</v>
      </c>
      <c r="D194" s="5">
        <v>0</v>
      </c>
      <c r="E194" s="5" t="s">
        <v>212</v>
      </c>
      <c r="F194" s="5" t="s">
        <v>215</v>
      </c>
    </row>
    <row r="195" spans="1:6" x14ac:dyDescent="0.25">
      <c r="A195" s="5">
        <v>192</v>
      </c>
      <c r="B195" s="5" t="s">
        <v>214</v>
      </c>
      <c r="C195" s="5">
        <v>44.35</v>
      </c>
      <c r="D195" s="5">
        <v>0</v>
      </c>
      <c r="E195" s="5" t="s">
        <v>212</v>
      </c>
      <c r="F195" s="5" t="s">
        <v>215</v>
      </c>
    </row>
    <row r="196" spans="1:6" x14ac:dyDescent="0.25">
      <c r="A196" s="5">
        <v>193</v>
      </c>
      <c r="B196" s="5" t="s">
        <v>214</v>
      </c>
      <c r="C196" s="5">
        <v>58.95</v>
      </c>
      <c r="D196" s="5">
        <v>0</v>
      </c>
      <c r="E196" s="5" t="s">
        <v>212</v>
      </c>
      <c r="F196" s="5" t="s">
        <v>215</v>
      </c>
    </row>
    <row r="197" spans="1:6" x14ac:dyDescent="0.25">
      <c r="A197" s="5">
        <v>194</v>
      </c>
      <c r="B197" s="5" t="s">
        <v>214</v>
      </c>
      <c r="C197" s="5">
        <v>73.55</v>
      </c>
      <c r="D197" s="5">
        <v>0</v>
      </c>
      <c r="E197" s="5" t="s">
        <v>212</v>
      </c>
      <c r="F197" s="5" t="s">
        <v>215</v>
      </c>
    </row>
    <row r="198" spans="1:6" x14ac:dyDescent="0.25">
      <c r="A198" s="5">
        <v>195</v>
      </c>
      <c r="B198" s="5" t="s">
        <v>214</v>
      </c>
      <c r="C198" s="5">
        <v>73.55</v>
      </c>
      <c r="D198" s="5">
        <v>0</v>
      </c>
      <c r="E198" s="5" t="s">
        <v>212</v>
      </c>
      <c r="F198" s="5" t="s">
        <v>215</v>
      </c>
    </row>
    <row r="199" spans="1:6" x14ac:dyDescent="0.25">
      <c r="A199" s="5">
        <v>196</v>
      </c>
      <c r="B199" s="5" t="s">
        <v>214</v>
      </c>
      <c r="C199" s="5">
        <v>73.55</v>
      </c>
      <c r="D199" s="5">
        <v>0</v>
      </c>
      <c r="E199" s="5" t="s">
        <v>212</v>
      </c>
      <c r="F199" s="5" t="s">
        <v>215</v>
      </c>
    </row>
    <row r="200" spans="1:6" x14ac:dyDescent="0.25">
      <c r="A200" s="5">
        <v>197</v>
      </c>
      <c r="B200" s="5" t="s">
        <v>214</v>
      </c>
      <c r="C200" s="5">
        <v>29.75</v>
      </c>
      <c r="D200" s="5">
        <v>0</v>
      </c>
      <c r="E200" s="5" t="s">
        <v>212</v>
      </c>
      <c r="F200" s="5" t="s">
        <v>215</v>
      </c>
    </row>
    <row r="201" spans="1:6" x14ac:dyDescent="0.25">
      <c r="A201" s="5">
        <v>198</v>
      </c>
      <c r="B201" s="5" t="s">
        <v>214</v>
      </c>
      <c r="C201" s="5">
        <v>1164.72</v>
      </c>
      <c r="D201" s="5">
        <v>0</v>
      </c>
      <c r="E201" s="5" t="s">
        <v>212</v>
      </c>
      <c r="F201" s="5" t="s">
        <v>215</v>
      </c>
    </row>
    <row r="202" spans="1:6" x14ac:dyDescent="0.25">
      <c r="A202" s="5">
        <v>199</v>
      </c>
      <c r="B202" s="5" t="s">
        <v>214</v>
      </c>
      <c r="C202" s="5">
        <v>73.55</v>
      </c>
      <c r="D202" s="5">
        <v>0</v>
      </c>
      <c r="E202" s="5" t="s">
        <v>212</v>
      </c>
      <c r="F202" s="5" t="s">
        <v>215</v>
      </c>
    </row>
    <row r="203" spans="1:6" x14ac:dyDescent="0.25">
      <c r="A203" s="5">
        <v>200</v>
      </c>
      <c r="B203" s="5" t="s">
        <v>214</v>
      </c>
      <c r="C203" s="5">
        <v>1945.26</v>
      </c>
      <c r="D203" s="5">
        <v>0</v>
      </c>
      <c r="E203" s="5" t="s">
        <v>212</v>
      </c>
      <c r="F203" s="5" t="s">
        <v>215</v>
      </c>
    </row>
    <row r="204" spans="1:6" x14ac:dyDescent="0.25">
      <c r="A204" s="5">
        <v>201</v>
      </c>
      <c r="B204" s="5" t="s">
        <v>214</v>
      </c>
      <c r="C204" s="5">
        <v>73.55</v>
      </c>
      <c r="D204" s="5">
        <v>0</v>
      </c>
      <c r="E204" s="5" t="s">
        <v>212</v>
      </c>
      <c r="F204" s="5" t="s">
        <v>215</v>
      </c>
    </row>
    <row r="205" spans="1:6" x14ac:dyDescent="0.25">
      <c r="A205" s="5">
        <v>202</v>
      </c>
      <c r="B205" s="5" t="s">
        <v>214</v>
      </c>
      <c r="C205" s="5">
        <v>649.48</v>
      </c>
      <c r="D205" s="5">
        <v>0</v>
      </c>
      <c r="E205" s="5" t="s">
        <v>212</v>
      </c>
      <c r="F205" s="5" t="s">
        <v>215</v>
      </c>
    </row>
    <row r="206" spans="1:6" x14ac:dyDescent="0.25">
      <c r="A206" s="5">
        <v>203</v>
      </c>
      <c r="B206" s="5" t="s">
        <v>214</v>
      </c>
      <c r="C206" s="5">
        <v>1290.6199999999999</v>
      </c>
      <c r="D206" s="5">
        <v>0</v>
      </c>
      <c r="E206" s="5" t="s">
        <v>212</v>
      </c>
      <c r="F206" s="5" t="s">
        <v>215</v>
      </c>
    </row>
    <row r="207" spans="1:6" x14ac:dyDescent="0.25">
      <c r="A207" s="5">
        <v>204</v>
      </c>
      <c r="B207" s="5" t="s">
        <v>214</v>
      </c>
      <c r="C207" s="5">
        <v>0</v>
      </c>
      <c r="D207" s="5">
        <v>0</v>
      </c>
      <c r="E207" s="5" t="s">
        <v>212</v>
      </c>
      <c r="F207" s="5" t="s">
        <v>215</v>
      </c>
    </row>
    <row r="208" spans="1:6" x14ac:dyDescent="0.25">
      <c r="A208" s="5">
        <v>205</v>
      </c>
      <c r="B208" s="5" t="s">
        <v>214</v>
      </c>
      <c r="C208" s="5">
        <v>73.55</v>
      </c>
      <c r="D208" s="5">
        <v>0</v>
      </c>
      <c r="E208" s="5" t="s">
        <v>212</v>
      </c>
      <c r="F208" s="5" t="s">
        <v>215</v>
      </c>
    </row>
    <row r="209" spans="1:6" x14ac:dyDescent="0.25">
      <c r="A209" s="5">
        <v>206</v>
      </c>
      <c r="B209" s="5" t="s">
        <v>214</v>
      </c>
      <c r="C209" s="5">
        <v>73.55</v>
      </c>
      <c r="D209" s="5">
        <v>0</v>
      </c>
      <c r="E209" s="5" t="s">
        <v>212</v>
      </c>
      <c r="F209" s="5" t="s">
        <v>215</v>
      </c>
    </row>
    <row r="210" spans="1:6" x14ac:dyDescent="0.25">
      <c r="A210" s="5">
        <v>207</v>
      </c>
      <c r="B210" s="5" t="s">
        <v>214</v>
      </c>
      <c r="C210" s="5">
        <v>73.55</v>
      </c>
      <c r="D210" s="5">
        <v>0</v>
      </c>
      <c r="E210" s="5" t="s">
        <v>212</v>
      </c>
      <c r="F210" s="5" t="s">
        <v>215</v>
      </c>
    </row>
    <row r="211" spans="1:6" x14ac:dyDescent="0.25">
      <c r="A211" s="5">
        <v>208</v>
      </c>
      <c r="B211" s="5" t="s">
        <v>214</v>
      </c>
      <c r="C211" s="5">
        <v>0</v>
      </c>
      <c r="D211" s="5">
        <v>0</v>
      </c>
      <c r="E211" s="5" t="s">
        <v>212</v>
      </c>
      <c r="F211" s="5" t="s">
        <v>215</v>
      </c>
    </row>
    <row r="212" spans="1:6" x14ac:dyDescent="0.25">
      <c r="A212" s="5">
        <v>209</v>
      </c>
      <c r="B212" s="5" t="s">
        <v>214</v>
      </c>
      <c r="C212" s="5">
        <v>73.55</v>
      </c>
      <c r="D212" s="5">
        <v>0</v>
      </c>
      <c r="E212" s="5" t="s">
        <v>212</v>
      </c>
      <c r="F212" s="5" t="s">
        <v>215</v>
      </c>
    </row>
    <row r="213" spans="1:6" x14ac:dyDescent="0.25">
      <c r="A213" s="5">
        <v>210</v>
      </c>
      <c r="B213" s="5" t="s">
        <v>214</v>
      </c>
      <c r="C213" s="5">
        <v>744.84</v>
      </c>
      <c r="D213" s="5">
        <v>0</v>
      </c>
      <c r="E213" s="5" t="s">
        <v>212</v>
      </c>
      <c r="F213" s="5" t="s">
        <v>215</v>
      </c>
    </row>
    <row r="214" spans="1:6" x14ac:dyDescent="0.25">
      <c r="A214" s="5">
        <v>211</v>
      </c>
      <c r="B214" s="5" t="s">
        <v>214</v>
      </c>
      <c r="C214" s="5">
        <v>1657.34</v>
      </c>
      <c r="D214" s="5">
        <v>0</v>
      </c>
      <c r="E214" s="5" t="s">
        <v>212</v>
      </c>
      <c r="F214" s="5" t="s">
        <v>215</v>
      </c>
    </row>
    <row r="215" spans="1:6" x14ac:dyDescent="0.25">
      <c r="A215" s="5">
        <v>212</v>
      </c>
      <c r="B215" s="5" t="s">
        <v>214</v>
      </c>
      <c r="C215" s="5">
        <v>0</v>
      </c>
      <c r="D215" s="5">
        <v>0</v>
      </c>
      <c r="E215" s="5" t="s">
        <v>212</v>
      </c>
      <c r="F215" s="5" t="s">
        <v>215</v>
      </c>
    </row>
    <row r="216" spans="1:6" x14ac:dyDescent="0.25">
      <c r="A216" s="5">
        <v>213</v>
      </c>
      <c r="B216" s="5" t="s">
        <v>214</v>
      </c>
      <c r="C216" s="5">
        <v>901.58</v>
      </c>
      <c r="D216" s="5">
        <v>0</v>
      </c>
      <c r="E216" s="5" t="s">
        <v>212</v>
      </c>
      <c r="F216" s="5" t="s">
        <v>215</v>
      </c>
    </row>
    <row r="217" spans="1:6" x14ac:dyDescent="0.25">
      <c r="A217" s="5">
        <v>214</v>
      </c>
      <c r="B217" s="5" t="s">
        <v>214</v>
      </c>
      <c r="C217" s="5">
        <v>73.55</v>
      </c>
      <c r="D217" s="5">
        <v>0</v>
      </c>
      <c r="E217" s="5" t="s">
        <v>212</v>
      </c>
      <c r="F217" s="5" t="s">
        <v>215</v>
      </c>
    </row>
    <row r="218" spans="1:6" x14ac:dyDescent="0.25">
      <c r="A218" s="5">
        <v>215</v>
      </c>
      <c r="B218" s="5" t="s">
        <v>214</v>
      </c>
      <c r="C218" s="5">
        <v>73.55</v>
      </c>
      <c r="D218" s="5">
        <v>0</v>
      </c>
      <c r="E218" s="5" t="s">
        <v>212</v>
      </c>
      <c r="F218" s="5" t="s">
        <v>215</v>
      </c>
    </row>
    <row r="219" spans="1:6" x14ac:dyDescent="0.25">
      <c r="A219" s="5">
        <v>216</v>
      </c>
      <c r="B219" s="5" t="s">
        <v>214</v>
      </c>
      <c r="C219" s="5">
        <v>0</v>
      </c>
      <c r="D219" s="5">
        <v>0</v>
      </c>
      <c r="E219" s="5" t="s">
        <v>212</v>
      </c>
      <c r="F219" s="5" t="s">
        <v>215</v>
      </c>
    </row>
    <row r="220" spans="1:6" x14ac:dyDescent="0.25">
      <c r="A220" s="5">
        <v>217</v>
      </c>
      <c r="B220" s="5" t="s">
        <v>214</v>
      </c>
      <c r="C220" s="5">
        <v>73.55</v>
      </c>
      <c r="D220" s="5">
        <v>0</v>
      </c>
      <c r="E220" s="5" t="s">
        <v>212</v>
      </c>
      <c r="F220" s="5" t="s">
        <v>215</v>
      </c>
    </row>
    <row r="221" spans="1:6" x14ac:dyDescent="0.25">
      <c r="A221" s="5">
        <v>218</v>
      </c>
      <c r="B221" s="5" t="s">
        <v>214</v>
      </c>
      <c r="C221" s="5">
        <v>2163.8000000000002</v>
      </c>
      <c r="D221" s="5">
        <v>0</v>
      </c>
      <c r="E221" s="5" t="s">
        <v>212</v>
      </c>
      <c r="F221" s="5" t="s">
        <v>215</v>
      </c>
    </row>
    <row r="222" spans="1:6" x14ac:dyDescent="0.25">
      <c r="A222" s="5">
        <v>219</v>
      </c>
      <c r="B222" s="5" t="s">
        <v>214</v>
      </c>
      <c r="C222" s="5">
        <v>73.55</v>
      </c>
      <c r="D222" s="5">
        <v>0</v>
      </c>
      <c r="E222" s="5" t="s">
        <v>212</v>
      </c>
      <c r="F222" s="5" t="s">
        <v>215</v>
      </c>
    </row>
    <row r="223" spans="1:6" x14ac:dyDescent="0.25">
      <c r="A223" s="5">
        <v>220</v>
      </c>
      <c r="B223" s="5" t="s">
        <v>214</v>
      </c>
      <c r="C223" s="5">
        <v>73.55</v>
      </c>
      <c r="D223" s="5">
        <v>0</v>
      </c>
      <c r="E223" s="5" t="s">
        <v>212</v>
      </c>
      <c r="F223" s="5" t="s">
        <v>215</v>
      </c>
    </row>
    <row r="224" spans="1:6" x14ac:dyDescent="0.25">
      <c r="A224" s="5">
        <v>221</v>
      </c>
      <c r="B224" s="5" t="s">
        <v>214</v>
      </c>
      <c r="C224" s="5">
        <v>0</v>
      </c>
      <c r="D224" s="5">
        <v>0</v>
      </c>
      <c r="E224" s="5" t="s">
        <v>212</v>
      </c>
      <c r="F224" s="5" t="s">
        <v>215</v>
      </c>
    </row>
    <row r="225" spans="1:6" x14ac:dyDescent="0.25">
      <c r="A225" s="5">
        <v>222</v>
      </c>
      <c r="B225" s="5" t="s">
        <v>214</v>
      </c>
      <c r="C225" s="5">
        <v>450.79</v>
      </c>
      <c r="D225" s="5">
        <v>0</v>
      </c>
      <c r="E225" s="5" t="s">
        <v>212</v>
      </c>
      <c r="F225" s="5" t="s">
        <v>215</v>
      </c>
    </row>
    <row r="226" spans="1:6" x14ac:dyDescent="0.25">
      <c r="A226" s="5">
        <v>223</v>
      </c>
      <c r="B226" s="5" t="s">
        <v>214</v>
      </c>
      <c r="C226" s="5">
        <v>73.55</v>
      </c>
      <c r="D226" s="5">
        <v>0</v>
      </c>
      <c r="E226" s="5" t="s">
        <v>212</v>
      </c>
      <c r="F226" s="5" t="s">
        <v>215</v>
      </c>
    </row>
    <row r="227" spans="1:6" x14ac:dyDescent="0.25">
      <c r="A227" s="5">
        <v>224</v>
      </c>
      <c r="B227" s="5" t="s">
        <v>214</v>
      </c>
      <c r="C227" s="5">
        <v>73.55</v>
      </c>
      <c r="D227" s="5">
        <v>0</v>
      </c>
      <c r="E227" s="5" t="s">
        <v>212</v>
      </c>
      <c r="F227" s="5" t="s">
        <v>215</v>
      </c>
    </row>
    <row r="228" spans="1:6" x14ac:dyDescent="0.25">
      <c r="A228" s="5">
        <v>225</v>
      </c>
      <c r="B228" s="5" t="s">
        <v>214</v>
      </c>
      <c r="C228" s="5">
        <v>73.55</v>
      </c>
      <c r="D228" s="5">
        <v>0</v>
      </c>
      <c r="E228" s="5" t="s">
        <v>212</v>
      </c>
      <c r="F228" s="5" t="s">
        <v>215</v>
      </c>
    </row>
    <row r="229" spans="1:6" x14ac:dyDescent="0.25">
      <c r="A229" s="5">
        <v>226</v>
      </c>
      <c r="B229" s="5" t="s">
        <v>214</v>
      </c>
      <c r="C229" s="5">
        <v>0</v>
      </c>
      <c r="D229" s="5">
        <v>0</v>
      </c>
      <c r="E229" s="5" t="s">
        <v>212</v>
      </c>
      <c r="F229" s="5" t="s">
        <v>215</v>
      </c>
    </row>
    <row r="230" spans="1:6" x14ac:dyDescent="0.25">
      <c r="A230" s="5">
        <v>227</v>
      </c>
      <c r="B230" s="5" t="s">
        <v>214</v>
      </c>
      <c r="C230" s="5">
        <v>276.96999999999997</v>
      </c>
      <c r="D230" s="5">
        <v>0</v>
      </c>
      <c r="E230" s="5" t="s">
        <v>212</v>
      </c>
      <c r="F230" s="5" t="s">
        <v>215</v>
      </c>
    </row>
    <row r="231" spans="1:6" x14ac:dyDescent="0.25">
      <c r="A231" s="5">
        <v>228</v>
      </c>
      <c r="B231" s="5" t="s">
        <v>214</v>
      </c>
      <c r="C231" s="5">
        <v>631.11</v>
      </c>
      <c r="D231" s="5">
        <v>0</v>
      </c>
      <c r="E231" s="5" t="s">
        <v>212</v>
      </c>
      <c r="F231" s="5" t="s">
        <v>215</v>
      </c>
    </row>
    <row r="232" spans="1:6" x14ac:dyDescent="0.25">
      <c r="A232" s="5">
        <v>229</v>
      </c>
      <c r="B232" s="5" t="s">
        <v>214</v>
      </c>
      <c r="C232" s="5">
        <v>0</v>
      </c>
      <c r="D232" s="5">
        <v>0</v>
      </c>
      <c r="E232" s="5" t="s">
        <v>212</v>
      </c>
      <c r="F232" s="5" t="s">
        <v>215</v>
      </c>
    </row>
    <row r="233" spans="1:6" x14ac:dyDescent="0.25">
      <c r="A233" s="5">
        <v>230</v>
      </c>
      <c r="B233" s="5" t="s">
        <v>214</v>
      </c>
      <c r="C233" s="5">
        <v>73.55</v>
      </c>
      <c r="D233" s="5">
        <v>0</v>
      </c>
      <c r="E233" s="5" t="s">
        <v>212</v>
      </c>
      <c r="F233" s="5" t="s">
        <v>215</v>
      </c>
    </row>
    <row r="234" spans="1:6" x14ac:dyDescent="0.25">
      <c r="A234" s="5">
        <v>231</v>
      </c>
      <c r="B234" s="5" t="s">
        <v>214</v>
      </c>
      <c r="C234" s="5">
        <v>0</v>
      </c>
      <c r="D234" s="5">
        <v>0</v>
      </c>
      <c r="E234" s="5" t="s">
        <v>212</v>
      </c>
      <c r="F234" s="5" t="s">
        <v>215</v>
      </c>
    </row>
    <row r="235" spans="1:6" x14ac:dyDescent="0.25">
      <c r="A235" s="5">
        <v>232</v>
      </c>
      <c r="B235" s="5" t="s">
        <v>214</v>
      </c>
      <c r="C235" s="5">
        <v>29.75</v>
      </c>
      <c r="D235" s="5">
        <v>0</v>
      </c>
      <c r="E235" s="5" t="s">
        <v>212</v>
      </c>
      <c r="F235" s="5" t="s">
        <v>215</v>
      </c>
    </row>
    <row r="236" spans="1:6" x14ac:dyDescent="0.25">
      <c r="A236" s="5">
        <v>233</v>
      </c>
      <c r="B236" s="5" t="s">
        <v>214</v>
      </c>
      <c r="C236" s="5">
        <v>44.35</v>
      </c>
      <c r="D236" s="5">
        <v>0</v>
      </c>
      <c r="E236" s="5" t="s">
        <v>212</v>
      </c>
      <c r="F236" s="5" t="s">
        <v>215</v>
      </c>
    </row>
    <row r="237" spans="1:6" x14ac:dyDescent="0.25">
      <c r="A237" s="5">
        <v>234</v>
      </c>
      <c r="B237" s="5" t="s">
        <v>214</v>
      </c>
      <c r="C237" s="5">
        <v>29.75</v>
      </c>
      <c r="D237" s="5">
        <v>0</v>
      </c>
      <c r="E237" s="5" t="s">
        <v>212</v>
      </c>
      <c r="F237" s="5" t="s">
        <v>215</v>
      </c>
    </row>
    <row r="238" spans="1:6" x14ac:dyDescent="0.25">
      <c r="A238" s="5">
        <v>235</v>
      </c>
      <c r="B238" s="5" t="s">
        <v>214</v>
      </c>
      <c r="C238" s="5">
        <v>73.55</v>
      </c>
      <c r="D238" s="5">
        <v>0</v>
      </c>
      <c r="E238" s="5" t="s">
        <v>212</v>
      </c>
      <c r="F238" s="5" t="s">
        <v>215</v>
      </c>
    </row>
    <row r="239" spans="1:6" x14ac:dyDescent="0.25">
      <c r="A239" s="5">
        <v>236</v>
      </c>
      <c r="B239" s="5" t="s">
        <v>214</v>
      </c>
      <c r="C239" s="5">
        <v>58.95</v>
      </c>
      <c r="D239" s="5">
        <v>0</v>
      </c>
      <c r="E239" s="5" t="s">
        <v>212</v>
      </c>
      <c r="F239" s="5" t="s">
        <v>215</v>
      </c>
    </row>
    <row r="240" spans="1:6" x14ac:dyDescent="0.25">
      <c r="A240" s="5">
        <v>237</v>
      </c>
      <c r="B240" s="5" t="s">
        <v>214</v>
      </c>
      <c r="C240" s="5">
        <v>73.55</v>
      </c>
      <c r="D240" s="5">
        <v>0</v>
      </c>
      <c r="E240" s="5" t="s">
        <v>212</v>
      </c>
      <c r="F240" s="5" t="s">
        <v>215</v>
      </c>
    </row>
    <row r="241" spans="1:6" x14ac:dyDescent="0.25">
      <c r="A241" s="5">
        <v>238</v>
      </c>
      <c r="B241" s="5" t="s">
        <v>214</v>
      </c>
      <c r="C241" s="5">
        <v>58.95</v>
      </c>
      <c r="D241" s="5">
        <v>0</v>
      </c>
      <c r="E241" s="5" t="s">
        <v>212</v>
      </c>
      <c r="F241" s="5" t="s">
        <v>215</v>
      </c>
    </row>
    <row r="242" spans="1:6" x14ac:dyDescent="0.25">
      <c r="A242" s="5">
        <v>239</v>
      </c>
      <c r="B242" s="5" t="s">
        <v>214</v>
      </c>
      <c r="C242" s="5">
        <v>0</v>
      </c>
      <c r="D242" s="5">
        <v>0</v>
      </c>
      <c r="E242" s="5" t="s">
        <v>212</v>
      </c>
      <c r="F242" s="5" t="s">
        <v>215</v>
      </c>
    </row>
    <row r="243" spans="1:6" x14ac:dyDescent="0.25">
      <c r="A243" s="5">
        <v>240</v>
      </c>
      <c r="B243" s="5" t="s">
        <v>214</v>
      </c>
      <c r="C243" s="5">
        <v>0</v>
      </c>
      <c r="D243" s="5">
        <v>0</v>
      </c>
      <c r="E243" s="5" t="s">
        <v>212</v>
      </c>
      <c r="F243" s="5" t="s">
        <v>215</v>
      </c>
    </row>
    <row r="244" spans="1:6" x14ac:dyDescent="0.25">
      <c r="A244" s="5">
        <v>241</v>
      </c>
      <c r="B244" s="5" t="s">
        <v>214</v>
      </c>
      <c r="C244" s="5">
        <v>24.9</v>
      </c>
      <c r="D244" s="5">
        <v>0</v>
      </c>
      <c r="E244" s="5" t="s">
        <v>212</v>
      </c>
      <c r="F244" s="5" t="s">
        <v>215</v>
      </c>
    </row>
    <row r="245" spans="1:6" x14ac:dyDescent="0.25">
      <c r="A245" s="5">
        <v>242</v>
      </c>
      <c r="B245" s="5" t="s">
        <v>214</v>
      </c>
      <c r="C245" s="5">
        <v>24.9</v>
      </c>
      <c r="D245" s="5">
        <v>0</v>
      </c>
      <c r="E245" s="5" t="s">
        <v>212</v>
      </c>
      <c r="F245" s="5" t="s">
        <v>215</v>
      </c>
    </row>
    <row r="246" spans="1:6" x14ac:dyDescent="0.25">
      <c r="A246" s="5">
        <v>243</v>
      </c>
      <c r="B246" s="5" t="s">
        <v>214</v>
      </c>
      <c r="C246" s="5">
        <v>2104</v>
      </c>
      <c r="D246" s="5">
        <v>0</v>
      </c>
      <c r="E246" s="5" t="s">
        <v>212</v>
      </c>
      <c r="F246" s="5" t="s">
        <v>215</v>
      </c>
    </row>
    <row r="247" spans="1:6" x14ac:dyDescent="0.25">
      <c r="A247" s="5">
        <v>244</v>
      </c>
      <c r="B247" s="5" t="s">
        <v>214</v>
      </c>
      <c r="C247" s="5">
        <v>44.35</v>
      </c>
      <c r="D247" s="5">
        <v>0</v>
      </c>
      <c r="E247" s="5" t="s">
        <v>212</v>
      </c>
      <c r="F247" s="5" t="s">
        <v>215</v>
      </c>
    </row>
    <row r="248" spans="1:6" x14ac:dyDescent="0.25">
      <c r="A248" s="5">
        <v>245</v>
      </c>
      <c r="B248" s="5" t="s">
        <v>214</v>
      </c>
      <c r="C248" s="5">
        <v>73.55</v>
      </c>
      <c r="D248" s="5">
        <v>0</v>
      </c>
      <c r="E248" s="5" t="s">
        <v>212</v>
      </c>
      <c r="F248" s="5" t="s">
        <v>215</v>
      </c>
    </row>
    <row r="249" spans="1:6" x14ac:dyDescent="0.25">
      <c r="A249" s="5">
        <v>246</v>
      </c>
      <c r="B249" s="5" t="s">
        <v>214</v>
      </c>
      <c r="C249" s="5">
        <v>44.35</v>
      </c>
      <c r="D249" s="5">
        <v>0</v>
      </c>
      <c r="E249" s="5" t="s">
        <v>212</v>
      </c>
      <c r="F249" s="5" t="s">
        <v>215</v>
      </c>
    </row>
    <row r="250" spans="1:6" x14ac:dyDescent="0.25">
      <c r="A250" s="5">
        <v>247</v>
      </c>
      <c r="B250" s="5" t="s">
        <v>214</v>
      </c>
      <c r="C250" s="5">
        <v>73.55</v>
      </c>
      <c r="D250" s="5">
        <v>0</v>
      </c>
      <c r="E250" s="5" t="s">
        <v>212</v>
      </c>
      <c r="F250" s="5" t="s">
        <v>215</v>
      </c>
    </row>
    <row r="251" spans="1:6" x14ac:dyDescent="0.25">
      <c r="A251" s="5">
        <v>248</v>
      </c>
      <c r="B251" s="5" t="s">
        <v>214</v>
      </c>
      <c r="C251" s="5">
        <v>58.95</v>
      </c>
      <c r="D251" s="5">
        <v>0</v>
      </c>
      <c r="E251" s="5" t="s">
        <v>212</v>
      </c>
      <c r="F251" s="5" t="s">
        <v>215</v>
      </c>
    </row>
    <row r="252" spans="1:6" x14ac:dyDescent="0.25">
      <c r="A252" s="5">
        <v>249</v>
      </c>
      <c r="B252" s="5" t="s">
        <v>214</v>
      </c>
      <c r="C252" s="5">
        <v>58.95</v>
      </c>
      <c r="D252" s="5">
        <v>0</v>
      </c>
      <c r="E252" s="5" t="s">
        <v>212</v>
      </c>
      <c r="F252" s="5" t="s">
        <v>215</v>
      </c>
    </row>
    <row r="253" spans="1:6" x14ac:dyDescent="0.25">
      <c r="A253" s="5">
        <v>250</v>
      </c>
      <c r="B253" s="5" t="s">
        <v>214</v>
      </c>
      <c r="C253" s="5">
        <v>44.35</v>
      </c>
      <c r="D253" s="5">
        <v>0</v>
      </c>
      <c r="E253" s="5" t="s">
        <v>212</v>
      </c>
      <c r="F253" s="5" t="s">
        <v>215</v>
      </c>
    </row>
    <row r="254" spans="1:6" x14ac:dyDescent="0.25">
      <c r="A254" s="5">
        <v>251</v>
      </c>
      <c r="B254" s="5" t="s">
        <v>214</v>
      </c>
      <c r="C254" s="5">
        <v>0</v>
      </c>
      <c r="D254" s="5">
        <v>0</v>
      </c>
      <c r="E254" s="5" t="s">
        <v>212</v>
      </c>
      <c r="F254" s="5" t="s">
        <v>215</v>
      </c>
    </row>
    <row r="255" spans="1:6" x14ac:dyDescent="0.25">
      <c r="A255" s="5">
        <v>252</v>
      </c>
      <c r="B255" s="5" t="s">
        <v>214</v>
      </c>
      <c r="C255" s="5">
        <v>495.9</v>
      </c>
      <c r="D255" s="5">
        <v>0</v>
      </c>
      <c r="E255" s="5" t="s">
        <v>212</v>
      </c>
      <c r="F255" s="5" t="s">
        <v>215</v>
      </c>
    </row>
    <row r="256" spans="1:6" x14ac:dyDescent="0.25">
      <c r="A256" s="5">
        <v>253</v>
      </c>
      <c r="B256" s="5" t="s">
        <v>214</v>
      </c>
      <c r="C256" s="5">
        <v>24.9</v>
      </c>
      <c r="D256" s="5">
        <v>0</v>
      </c>
      <c r="E256" s="5" t="s">
        <v>212</v>
      </c>
      <c r="F256" s="5" t="s">
        <v>215</v>
      </c>
    </row>
    <row r="257" spans="1:6" x14ac:dyDescent="0.25">
      <c r="A257" s="5">
        <v>254</v>
      </c>
      <c r="B257" s="5" t="s">
        <v>214</v>
      </c>
      <c r="C257" s="5">
        <v>0</v>
      </c>
      <c r="D257" s="5">
        <v>0</v>
      </c>
      <c r="E257" s="5" t="s">
        <v>212</v>
      </c>
      <c r="F257" s="5" t="s">
        <v>215</v>
      </c>
    </row>
    <row r="258" spans="1:6" x14ac:dyDescent="0.25">
      <c r="A258" s="5">
        <v>255</v>
      </c>
      <c r="B258" s="5" t="s">
        <v>214</v>
      </c>
      <c r="C258" s="5">
        <v>24.9</v>
      </c>
      <c r="D258" s="5">
        <v>0</v>
      </c>
      <c r="E258" s="5" t="s">
        <v>212</v>
      </c>
      <c r="F258" s="5" t="s">
        <v>215</v>
      </c>
    </row>
    <row r="259" spans="1:6" x14ac:dyDescent="0.25">
      <c r="A259" s="5">
        <v>256</v>
      </c>
      <c r="B259" s="5" t="s">
        <v>214</v>
      </c>
      <c r="C259" s="5">
        <v>24.9</v>
      </c>
      <c r="D259" s="5">
        <v>0</v>
      </c>
      <c r="E259" s="5" t="s">
        <v>212</v>
      </c>
      <c r="F259" s="5" t="s">
        <v>215</v>
      </c>
    </row>
    <row r="260" spans="1:6" x14ac:dyDescent="0.25">
      <c r="A260" s="5">
        <v>257</v>
      </c>
      <c r="B260" s="5" t="s">
        <v>214</v>
      </c>
      <c r="C260" s="5">
        <v>29.75</v>
      </c>
      <c r="D260" s="5">
        <v>0</v>
      </c>
      <c r="E260" s="5" t="s">
        <v>212</v>
      </c>
      <c r="F260" s="5" t="s">
        <v>215</v>
      </c>
    </row>
    <row r="261" spans="1:6" x14ac:dyDescent="0.25">
      <c r="A261" s="5">
        <v>258</v>
      </c>
      <c r="B261" s="5" t="s">
        <v>214</v>
      </c>
      <c r="C261" s="5">
        <v>0</v>
      </c>
      <c r="D261" s="5">
        <v>0</v>
      </c>
      <c r="E261" s="5" t="s">
        <v>212</v>
      </c>
      <c r="F261" s="5" t="s">
        <v>215</v>
      </c>
    </row>
    <row r="262" spans="1:6" x14ac:dyDescent="0.25">
      <c r="A262" s="5">
        <v>259</v>
      </c>
      <c r="B262" s="5" t="s">
        <v>214</v>
      </c>
      <c r="C262" s="5">
        <v>24.9</v>
      </c>
      <c r="D262" s="5">
        <v>0</v>
      </c>
      <c r="E262" s="5" t="s">
        <v>212</v>
      </c>
      <c r="F262" s="5" t="s">
        <v>215</v>
      </c>
    </row>
    <row r="263" spans="1:6" x14ac:dyDescent="0.25">
      <c r="A263" s="5">
        <v>260</v>
      </c>
      <c r="B263" s="5" t="s">
        <v>214</v>
      </c>
      <c r="C263" s="5">
        <v>24.9</v>
      </c>
      <c r="D263" s="5">
        <v>0</v>
      </c>
      <c r="E263" s="5" t="s">
        <v>212</v>
      </c>
      <c r="F263" s="5" t="s">
        <v>215</v>
      </c>
    </row>
    <row r="264" spans="1:6" x14ac:dyDescent="0.25">
      <c r="A264" s="5">
        <v>261</v>
      </c>
      <c r="B264" s="5" t="s">
        <v>214</v>
      </c>
      <c r="C264" s="5">
        <v>0</v>
      </c>
      <c r="D264" s="5">
        <v>0</v>
      </c>
      <c r="E264" s="5" t="s">
        <v>212</v>
      </c>
      <c r="F264" s="5" t="s">
        <v>215</v>
      </c>
    </row>
    <row r="265" spans="1:6" x14ac:dyDescent="0.25">
      <c r="A265" s="5">
        <v>262</v>
      </c>
      <c r="B265" s="5" t="s">
        <v>214</v>
      </c>
      <c r="C265" s="5">
        <v>58.95</v>
      </c>
      <c r="D265" s="5">
        <v>0</v>
      </c>
      <c r="E265" s="5" t="s">
        <v>212</v>
      </c>
      <c r="F265" s="5" t="s">
        <v>215</v>
      </c>
    </row>
    <row r="266" spans="1:6" x14ac:dyDescent="0.25">
      <c r="A266" s="5">
        <v>263</v>
      </c>
      <c r="B266" s="5" t="s">
        <v>214</v>
      </c>
      <c r="C266" s="5">
        <v>24.9</v>
      </c>
      <c r="D266" s="5">
        <v>0</v>
      </c>
      <c r="E266" s="5" t="s">
        <v>212</v>
      </c>
      <c r="F266" s="5" t="s">
        <v>215</v>
      </c>
    </row>
    <row r="267" spans="1:6" x14ac:dyDescent="0.25">
      <c r="A267" s="5">
        <v>264</v>
      </c>
      <c r="B267" s="5" t="s">
        <v>214</v>
      </c>
      <c r="C267" s="5">
        <v>0</v>
      </c>
      <c r="D267" s="5">
        <v>0</v>
      </c>
      <c r="E267" s="5" t="s">
        <v>212</v>
      </c>
      <c r="F267" s="5" t="s">
        <v>215</v>
      </c>
    </row>
    <row r="268" spans="1:6" x14ac:dyDescent="0.25">
      <c r="A268" s="5">
        <v>265</v>
      </c>
      <c r="B268" s="5" t="s">
        <v>214</v>
      </c>
      <c r="C268" s="5">
        <v>0</v>
      </c>
      <c r="D268" s="5">
        <v>0</v>
      </c>
      <c r="E268" s="5" t="s">
        <v>212</v>
      </c>
      <c r="F268" s="5" t="s">
        <v>215</v>
      </c>
    </row>
    <row r="269" spans="1:6" x14ac:dyDescent="0.25">
      <c r="A269" s="5">
        <v>266</v>
      </c>
      <c r="B269" s="5" t="s">
        <v>214</v>
      </c>
      <c r="C269" s="5">
        <v>1983.6</v>
      </c>
      <c r="D269" s="5">
        <v>0</v>
      </c>
      <c r="E269" s="5" t="s">
        <v>212</v>
      </c>
      <c r="F269" s="5" t="s">
        <v>215</v>
      </c>
    </row>
    <row r="270" spans="1:6" x14ac:dyDescent="0.25">
      <c r="A270" s="5">
        <v>267</v>
      </c>
      <c r="B270" s="5" t="s">
        <v>214</v>
      </c>
      <c r="C270" s="5">
        <v>0</v>
      </c>
      <c r="D270" s="5">
        <v>0</v>
      </c>
      <c r="E270" s="5" t="s">
        <v>212</v>
      </c>
      <c r="F270" s="5" t="s">
        <v>215</v>
      </c>
    </row>
    <row r="271" spans="1:6" x14ac:dyDescent="0.25">
      <c r="A271" s="5">
        <v>268</v>
      </c>
      <c r="B271" s="5" t="s">
        <v>214</v>
      </c>
      <c r="C271" s="5">
        <v>24.9</v>
      </c>
      <c r="D271" s="5">
        <v>0</v>
      </c>
      <c r="E271" s="5" t="s">
        <v>212</v>
      </c>
      <c r="F271" s="5" t="s">
        <v>215</v>
      </c>
    </row>
    <row r="272" spans="1:6" x14ac:dyDescent="0.25">
      <c r="A272" s="5">
        <v>269</v>
      </c>
      <c r="B272" s="5" t="s">
        <v>214</v>
      </c>
      <c r="C272" s="5">
        <v>137.30000000000001</v>
      </c>
      <c r="D272" s="5">
        <v>0</v>
      </c>
      <c r="E272" s="5" t="s">
        <v>212</v>
      </c>
      <c r="F272" s="5" t="s">
        <v>215</v>
      </c>
    </row>
    <row r="273" spans="1:6" x14ac:dyDescent="0.25">
      <c r="A273" s="5">
        <v>270</v>
      </c>
      <c r="B273" s="5" t="s">
        <v>214</v>
      </c>
      <c r="C273" s="5">
        <v>44.35</v>
      </c>
      <c r="D273" s="5">
        <v>0</v>
      </c>
      <c r="E273" s="5" t="s">
        <v>212</v>
      </c>
      <c r="F273" s="5" t="s">
        <v>215</v>
      </c>
    </row>
    <row r="274" spans="1:6" x14ac:dyDescent="0.25">
      <c r="A274" s="5">
        <v>271</v>
      </c>
      <c r="B274" s="5" t="s">
        <v>214</v>
      </c>
      <c r="C274" s="5">
        <v>0</v>
      </c>
      <c r="D274" s="5">
        <v>0</v>
      </c>
      <c r="E274" s="5" t="s">
        <v>212</v>
      </c>
      <c r="F274" s="5" t="s">
        <v>215</v>
      </c>
    </row>
    <row r="275" spans="1:6" x14ac:dyDescent="0.25">
      <c r="A275" s="5">
        <v>272</v>
      </c>
      <c r="B275" s="5" t="s">
        <v>214</v>
      </c>
      <c r="C275" s="5">
        <v>0</v>
      </c>
      <c r="D275" s="5">
        <v>0</v>
      </c>
      <c r="E275" s="5" t="s">
        <v>212</v>
      </c>
      <c r="F275" s="5" t="s">
        <v>215</v>
      </c>
    </row>
    <row r="276" spans="1:6" x14ac:dyDescent="0.25">
      <c r="A276" s="5">
        <v>273</v>
      </c>
      <c r="B276" s="5" t="s">
        <v>214</v>
      </c>
      <c r="C276" s="5">
        <v>0</v>
      </c>
      <c r="D276" s="5">
        <v>0</v>
      </c>
      <c r="E276" s="5" t="s">
        <v>212</v>
      </c>
      <c r="F276" s="5" t="s">
        <v>215</v>
      </c>
    </row>
    <row r="277" spans="1:6" x14ac:dyDescent="0.25">
      <c r="A277" s="5">
        <v>274</v>
      </c>
      <c r="B277" s="5" t="s">
        <v>214</v>
      </c>
      <c r="C277" s="5">
        <v>0</v>
      </c>
      <c r="D277" s="5">
        <v>0</v>
      </c>
      <c r="E277" s="5" t="s">
        <v>212</v>
      </c>
      <c r="F277" s="5" t="s">
        <v>215</v>
      </c>
    </row>
    <row r="278" spans="1:6" x14ac:dyDescent="0.25">
      <c r="A278" s="5">
        <v>275</v>
      </c>
      <c r="B278" s="5" t="s">
        <v>214</v>
      </c>
      <c r="C278" s="5">
        <v>24.9</v>
      </c>
      <c r="D278" s="5">
        <v>0</v>
      </c>
      <c r="E278" s="5" t="s">
        <v>212</v>
      </c>
      <c r="F278" s="5" t="s">
        <v>215</v>
      </c>
    </row>
    <row r="279" spans="1:6" x14ac:dyDescent="0.25">
      <c r="A279" s="5">
        <v>276</v>
      </c>
      <c r="B279" s="5" t="s">
        <v>214</v>
      </c>
      <c r="C279" s="5">
        <v>29.75</v>
      </c>
      <c r="D279" s="5">
        <v>0</v>
      </c>
      <c r="E279" s="5" t="s">
        <v>212</v>
      </c>
      <c r="F279" s="5" t="s">
        <v>215</v>
      </c>
    </row>
    <row r="280" spans="1:6" x14ac:dyDescent="0.25">
      <c r="A280" s="5">
        <v>277</v>
      </c>
      <c r="B280" s="5" t="s">
        <v>214</v>
      </c>
      <c r="C280" s="5">
        <v>24.9</v>
      </c>
      <c r="D280" s="5">
        <v>0</v>
      </c>
      <c r="E280" s="5" t="s">
        <v>212</v>
      </c>
      <c r="F280" s="5" t="s">
        <v>215</v>
      </c>
    </row>
    <row r="281" spans="1:6" x14ac:dyDescent="0.25">
      <c r="A281" s="5">
        <v>278</v>
      </c>
      <c r="B281" s="5" t="s">
        <v>214</v>
      </c>
      <c r="C281" s="5">
        <v>29.75</v>
      </c>
      <c r="D281" s="5">
        <v>0</v>
      </c>
      <c r="E281" s="5" t="s">
        <v>212</v>
      </c>
      <c r="F281" s="5" t="s">
        <v>215</v>
      </c>
    </row>
    <row r="282" spans="1:6" x14ac:dyDescent="0.25">
      <c r="A282" s="5">
        <v>279</v>
      </c>
      <c r="B282" s="5" t="s">
        <v>214</v>
      </c>
      <c r="C282" s="5">
        <v>24.9</v>
      </c>
      <c r="D282" s="5">
        <v>0</v>
      </c>
      <c r="E282" s="5" t="s">
        <v>212</v>
      </c>
      <c r="F282" s="5" t="s">
        <v>215</v>
      </c>
    </row>
    <row r="283" spans="1:6" x14ac:dyDescent="0.25">
      <c r="A283" s="5">
        <v>280</v>
      </c>
      <c r="B283" s="5" t="s">
        <v>214</v>
      </c>
      <c r="C283" s="5">
        <v>24.9</v>
      </c>
      <c r="D283" s="5">
        <v>0</v>
      </c>
      <c r="E283" s="5" t="s">
        <v>212</v>
      </c>
      <c r="F283" s="5" t="s">
        <v>215</v>
      </c>
    </row>
    <row r="284" spans="1:6" x14ac:dyDescent="0.25">
      <c r="A284" s="5">
        <v>281</v>
      </c>
      <c r="B284" s="5" t="s">
        <v>214</v>
      </c>
      <c r="C284" s="5">
        <v>0</v>
      </c>
      <c r="D284" s="5">
        <v>0</v>
      </c>
      <c r="E284" s="5" t="s">
        <v>212</v>
      </c>
      <c r="F284" s="5" t="s">
        <v>215</v>
      </c>
    </row>
    <row r="285" spans="1:6" x14ac:dyDescent="0.25">
      <c r="A285" s="5">
        <v>282</v>
      </c>
      <c r="B285" s="5" t="s">
        <v>214</v>
      </c>
      <c r="C285" s="5">
        <v>24.9</v>
      </c>
      <c r="D285" s="5">
        <v>0</v>
      </c>
      <c r="E285" s="5" t="s">
        <v>212</v>
      </c>
      <c r="F285" s="5" t="s">
        <v>215</v>
      </c>
    </row>
    <row r="286" spans="1:6" x14ac:dyDescent="0.25">
      <c r="A286" s="5">
        <v>283</v>
      </c>
      <c r="B286" s="5" t="s">
        <v>214</v>
      </c>
      <c r="C286" s="5">
        <v>24.9</v>
      </c>
      <c r="D286" s="5">
        <v>0</v>
      </c>
      <c r="E286" s="5" t="s">
        <v>212</v>
      </c>
      <c r="F286" s="5" t="s">
        <v>215</v>
      </c>
    </row>
    <row r="287" spans="1:6" x14ac:dyDescent="0.25">
      <c r="A287" s="5">
        <v>284</v>
      </c>
      <c r="B287" s="5" t="s">
        <v>214</v>
      </c>
      <c r="C287" s="5">
        <v>0</v>
      </c>
      <c r="D287" s="5">
        <v>0</v>
      </c>
      <c r="E287" s="5" t="s">
        <v>212</v>
      </c>
      <c r="F287" s="5" t="s">
        <v>215</v>
      </c>
    </row>
    <row r="288" spans="1:6" x14ac:dyDescent="0.25">
      <c r="A288" s="5">
        <v>285</v>
      </c>
      <c r="B288" s="5" t="s">
        <v>214</v>
      </c>
      <c r="C288" s="5">
        <v>24.9</v>
      </c>
      <c r="D288" s="5">
        <v>0</v>
      </c>
      <c r="E288" s="5" t="s">
        <v>212</v>
      </c>
      <c r="F288" s="5" t="s">
        <v>215</v>
      </c>
    </row>
    <row r="289" spans="1:6" x14ac:dyDescent="0.25">
      <c r="A289" s="5">
        <v>286</v>
      </c>
      <c r="B289" s="5" t="s">
        <v>214</v>
      </c>
      <c r="C289" s="5">
        <v>24.9</v>
      </c>
      <c r="D289" s="5">
        <v>0</v>
      </c>
      <c r="E289" s="5" t="s">
        <v>212</v>
      </c>
      <c r="F289" s="5" t="s">
        <v>215</v>
      </c>
    </row>
    <row r="290" spans="1:6" x14ac:dyDescent="0.25">
      <c r="A290" s="5">
        <v>287</v>
      </c>
      <c r="B290" s="5" t="s">
        <v>214</v>
      </c>
      <c r="C290" s="5">
        <v>24.9</v>
      </c>
      <c r="D290" s="5">
        <v>0</v>
      </c>
      <c r="E290" s="5" t="s">
        <v>212</v>
      </c>
      <c r="F290" s="5" t="s">
        <v>215</v>
      </c>
    </row>
    <row r="291" spans="1:6" x14ac:dyDescent="0.25">
      <c r="A291" s="5">
        <v>288</v>
      </c>
      <c r="B291" s="5" t="s">
        <v>214</v>
      </c>
      <c r="C291" s="5">
        <v>29.75</v>
      </c>
      <c r="D291" s="5">
        <v>0</v>
      </c>
      <c r="E291" s="5" t="s">
        <v>212</v>
      </c>
      <c r="F291" s="5" t="s">
        <v>215</v>
      </c>
    </row>
    <row r="292" spans="1:6" x14ac:dyDescent="0.25">
      <c r="A292" s="5">
        <v>289</v>
      </c>
      <c r="B292" s="5" t="s">
        <v>214</v>
      </c>
      <c r="C292" s="5">
        <v>0</v>
      </c>
      <c r="D292" s="5">
        <v>0</v>
      </c>
      <c r="E292" s="5" t="s">
        <v>212</v>
      </c>
      <c r="F292" s="5" t="s">
        <v>215</v>
      </c>
    </row>
    <row r="293" spans="1:6" x14ac:dyDescent="0.25">
      <c r="A293" s="5">
        <v>290</v>
      </c>
      <c r="B293" s="5" t="s">
        <v>214</v>
      </c>
      <c r="C293" s="5">
        <v>29.75</v>
      </c>
      <c r="D293" s="5">
        <v>0</v>
      </c>
      <c r="E293" s="5" t="s">
        <v>212</v>
      </c>
      <c r="F293" s="5" t="s">
        <v>215</v>
      </c>
    </row>
    <row r="294" spans="1:6" x14ac:dyDescent="0.25">
      <c r="A294" s="5">
        <v>291</v>
      </c>
      <c r="B294" s="5" t="s">
        <v>214</v>
      </c>
      <c r="C294" s="5">
        <v>0</v>
      </c>
      <c r="D294" s="5">
        <v>0</v>
      </c>
      <c r="E294" s="5" t="s">
        <v>212</v>
      </c>
      <c r="F294" s="5" t="s">
        <v>215</v>
      </c>
    </row>
    <row r="295" spans="1:6" x14ac:dyDescent="0.25">
      <c r="A295" s="5">
        <v>292</v>
      </c>
      <c r="B295" s="5" t="s">
        <v>214</v>
      </c>
      <c r="C295" s="5">
        <v>44.35</v>
      </c>
      <c r="D295" s="5">
        <v>0</v>
      </c>
      <c r="E295" s="5" t="s">
        <v>212</v>
      </c>
      <c r="F295" s="5" t="s">
        <v>215</v>
      </c>
    </row>
    <row r="296" spans="1:6" x14ac:dyDescent="0.25">
      <c r="A296" s="5">
        <v>293</v>
      </c>
      <c r="B296" s="5" t="s">
        <v>214</v>
      </c>
      <c r="C296" s="5">
        <v>29.75</v>
      </c>
      <c r="D296" s="5">
        <v>0</v>
      </c>
      <c r="E296" s="5" t="s">
        <v>212</v>
      </c>
      <c r="F296" s="5" t="s">
        <v>215</v>
      </c>
    </row>
    <row r="297" spans="1:6" x14ac:dyDescent="0.25">
      <c r="A297" s="5">
        <v>294</v>
      </c>
      <c r="B297" s="5" t="s">
        <v>214</v>
      </c>
      <c r="C297" s="5">
        <v>24.9</v>
      </c>
      <c r="D297" s="5">
        <v>0</v>
      </c>
      <c r="E297" s="5" t="s">
        <v>212</v>
      </c>
      <c r="F297" s="5" t="s">
        <v>215</v>
      </c>
    </row>
    <row r="298" spans="1:6" x14ac:dyDescent="0.25">
      <c r="A298" s="5">
        <v>295</v>
      </c>
      <c r="B298" s="5" t="s">
        <v>214</v>
      </c>
      <c r="C298" s="5">
        <v>24.9</v>
      </c>
      <c r="D298" s="5">
        <v>0</v>
      </c>
      <c r="E298" s="5" t="s">
        <v>212</v>
      </c>
      <c r="F298" s="5" t="s">
        <v>215</v>
      </c>
    </row>
    <row r="299" spans="1:6" x14ac:dyDescent="0.25">
      <c r="A299" s="5">
        <v>296</v>
      </c>
      <c r="B299" s="5" t="s">
        <v>214</v>
      </c>
      <c r="C299" s="5">
        <v>24.9</v>
      </c>
      <c r="D299" s="5">
        <v>0</v>
      </c>
      <c r="E299" s="5" t="s">
        <v>212</v>
      </c>
      <c r="F299" s="5" t="s">
        <v>215</v>
      </c>
    </row>
    <row r="300" spans="1:6" x14ac:dyDescent="0.25">
      <c r="A300" s="5">
        <v>297</v>
      </c>
      <c r="B300" s="5" t="s">
        <v>214</v>
      </c>
      <c r="C300" s="5">
        <v>0</v>
      </c>
      <c r="D300" s="5">
        <v>0</v>
      </c>
      <c r="E300" s="5" t="s">
        <v>212</v>
      </c>
      <c r="F300" s="5" t="s">
        <v>215</v>
      </c>
    </row>
    <row r="301" spans="1:6" x14ac:dyDescent="0.25">
      <c r="A301" s="5">
        <v>298</v>
      </c>
      <c r="B301" s="5" t="s">
        <v>214</v>
      </c>
      <c r="C301" s="5">
        <v>24.9</v>
      </c>
      <c r="D301" s="5">
        <v>0</v>
      </c>
      <c r="E301" s="5" t="s">
        <v>212</v>
      </c>
      <c r="F301" s="5" t="s">
        <v>215</v>
      </c>
    </row>
    <row r="302" spans="1:6" x14ac:dyDescent="0.25">
      <c r="A302" s="5">
        <v>299</v>
      </c>
      <c r="B302" s="5" t="s">
        <v>214</v>
      </c>
      <c r="C302" s="5">
        <v>24.9</v>
      </c>
      <c r="D302" s="5">
        <v>0</v>
      </c>
      <c r="E302" s="5" t="s">
        <v>212</v>
      </c>
      <c r="F302" s="5" t="s">
        <v>215</v>
      </c>
    </row>
    <row r="303" spans="1:6" x14ac:dyDescent="0.25">
      <c r="A303" s="5">
        <v>300</v>
      </c>
      <c r="B303" s="5" t="s">
        <v>948</v>
      </c>
      <c r="C303" s="5">
        <v>0</v>
      </c>
      <c r="D303" s="5">
        <v>0</v>
      </c>
      <c r="E303" s="5" t="s">
        <v>212</v>
      </c>
      <c r="F303" s="5" t="s">
        <v>215</v>
      </c>
    </row>
    <row r="304" spans="1:6" x14ac:dyDescent="0.25">
      <c r="A304" s="5">
        <v>301</v>
      </c>
      <c r="B304" s="5" t="s">
        <v>948</v>
      </c>
      <c r="C304" s="5">
        <v>0</v>
      </c>
      <c r="D304" s="5">
        <v>0</v>
      </c>
      <c r="E304" s="5" t="s">
        <v>212</v>
      </c>
      <c r="F304" s="5" t="s">
        <v>215</v>
      </c>
    </row>
    <row r="305" spans="1:6" x14ac:dyDescent="0.25">
      <c r="A305" s="5">
        <v>302</v>
      </c>
      <c r="B305" s="5" t="s">
        <v>948</v>
      </c>
      <c r="C305" s="5">
        <v>0</v>
      </c>
      <c r="D305" s="5">
        <v>0</v>
      </c>
      <c r="E305" s="5" t="s">
        <v>212</v>
      </c>
      <c r="F305" s="5" t="s">
        <v>215</v>
      </c>
    </row>
    <row r="306" spans="1:6" x14ac:dyDescent="0.25">
      <c r="A306" s="5">
        <v>303</v>
      </c>
      <c r="B306" s="5" t="s">
        <v>948</v>
      </c>
      <c r="C306" s="5">
        <v>0</v>
      </c>
      <c r="D306" s="5">
        <v>0</v>
      </c>
      <c r="E306" s="5" t="s">
        <v>212</v>
      </c>
      <c r="F306" s="5" t="s">
        <v>215</v>
      </c>
    </row>
    <row r="307" spans="1:6" x14ac:dyDescent="0.25">
      <c r="A307" s="5">
        <v>304</v>
      </c>
      <c r="B307" s="5" t="s">
        <v>948</v>
      </c>
      <c r="C307" s="5">
        <v>0</v>
      </c>
      <c r="D307" s="5">
        <v>0</v>
      </c>
      <c r="E307" s="5" t="s">
        <v>212</v>
      </c>
      <c r="F307" s="5" t="s">
        <v>215</v>
      </c>
    </row>
    <row r="308" spans="1:6" x14ac:dyDescent="0.25">
      <c r="A308" s="5">
        <v>305</v>
      </c>
      <c r="B308" s="5" t="s">
        <v>948</v>
      </c>
      <c r="C308" s="5">
        <v>0</v>
      </c>
      <c r="D308" s="5">
        <v>0</v>
      </c>
      <c r="E308" s="5" t="s">
        <v>212</v>
      </c>
      <c r="F308" s="5" t="s">
        <v>215</v>
      </c>
    </row>
    <row r="309" spans="1:6" x14ac:dyDescent="0.25">
      <c r="A309" s="5">
        <v>306</v>
      </c>
      <c r="B309" s="5" t="s">
        <v>948</v>
      </c>
      <c r="C309" s="5">
        <v>0</v>
      </c>
      <c r="D309" s="5">
        <v>0</v>
      </c>
      <c r="E309" s="5" t="s">
        <v>212</v>
      </c>
      <c r="F309" s="5" t="s">
        <v>215</v>
      </c>
    </row>
    <row r="310" spans="1:6" x14ac:dyDescent="0.25">
      <c r="A310" s="5">
        <v>307</v>
      </c>
      <c r="B310" s="5" t="s">
        <v>948</v>
      </c>
      <c r="C310" s="5">
        <v>0</v>
      </c>
      <c r="D310" s="5">
        <v>0</v>
      </c>
      <c r="E310" s="5" t="s">
        <v>212</v>
      </c>
      <c r="F310" s="5" t="s">
        <v>215</v>
      </c>
    </row>
    <row r="311" spans="1:6" x14ac:dyDescent="0.25">
      <c r="A311" s="5">
        <v>308</v>
      </c>
      <c r="B311" s="5" t="s">
        <v>948</v>
      </c>
      <c r="C311" s="5">
        <v>0</v>
      </c>
      <c r="D311" s="5">
        <v>0</v>
      </c>
      <c r="E311" s="5" t="s">
        <v>212</v>
      </c>
      <c r="F311" s="5" t="s">
        <v>215</v>
      </c>
    </row>
    <row r="312" spans="1:6" x14ac:dyDescent="0.25">
      <c r="A312" s="5">
        <v>309</v>
      </c>
      <c r="B312" s="5" t="s">
        <v>948</v>
      </c>
      <c r="C312" s="5">
        <v>0</v>
      </c>
      <c r="D312" s="5">
        <v>0</v>
      </c>
      <c r="E312" s="5" t="s">
        <v>212</v>
      </c>
      <c r="F312" s="5" t="s">
        <v>215</v>
      </c>
    </row>
    <row r="313" spans="1:6" x14ac:dyDescent="0.25">
      <c r="A313" s="5">
        <v>310</v>
      </c>
      <c r="B313" s="5" t="s">
        <v>948</v>
      </c>
      <c r="C313" s="5">
        <v>0</v>
      </c>
      <c r="D313" s="5">
        <v>0</v>
      </c>
      <c r="E313" s="5" t="s">
        <v>212</v>
      </c>
      <c r="F313" s="5" t="s">
        <v>215</v>
      </c>
    </row>
    <row r="314" spans="1:6" x14ac:dyDescent="0.25">
      <c r="A314" s="5">
        <v>311</v>
      </c>
      <c r="B314" s="5" t="s">
        <v>948</v>
      </c>
      <c r="C314" s="5">
        <v>0</v>
      </c>
      <c r="D314" s="5">
        <v>0</v>
      </c>
      <c r="E314" s="5" t="s">
        <v>212</v>
      </c>
      <c r="F314" s="5" t="s">
        <v>215</v>
      </c>
    </row>
    <row r="315" spans="1:6" x14ac:dyDescent="0.25">
      <c r="A315" s="5">
        <v>312</v>
      </c>
      <c r="B315" s="5" t="s">
        <v>948</v>
      </c>
      <c r="C315" s="5">
        <v>0</v>
      </c>
      <c r="D315" s="5">
        <v>0</v>
      </c>
      <c r="E315" s="5" t="s">
        <v>212</v>
      </c>
      <c r="F315" s="5" t="s">
        <v>215</v>
      </c>
    </row>
    <row r="316" spans="1:6" x14ac:dyDescent="0.25">
      <c r="A316" s="5">
        <v>313</v>
      </c>
      <c r="B316" s="5" t="s">
        <v>948</v>
      </c>
      <c r="C316" s="5">
        <v>0</v>
      </c>
      <c r="D316" s="5">
        <v>0</v>
      </c>
      <c r="E316" s="5" t="s">
        <v>212</v>
      </c>
      <c r="F316" s="5" t="s">
        <v>215</v>
      </c>
    </row>
    <row r="317" spans="1:6" x14ac:dyDescent="0.25">
      <c r="A317" s="5">
        <v>314</v>
      </c>
      <c r="B317" s="5" t="s">
        <v>948</v>
      </c>
      <c r="C317" s="5">
        <v>0</v>
      </c>
      <c r="D317" s="5">
        <v>0</v>
      </c>
      <c r="E317" s="5" t="s">
        <v>212</v>
      </c>
      <c r="F317" s="5" t="s">
        <v>215</v>
      </c>
    </row>
    <row r="318" spans="1:6" x14ac:dyDescent="0.25">
      <c r="A318" s="5">
        <v>315</v>
      </c>
      <c r="B318" s="5" t="s">
        <v>948</v>
      </c>
      <c r="C318" s="5">
        <v>0</v>
      </c>
      <c r="D318" s="5">
        <v>0</v>
      </c>
      <c r="E318" s="5" t="s">
        <v>212</v>
      </c>
      <c r="F318" s="5" t="s">
        <v>215</v>
      </c>
    </row>
    <row r="319" spans="1:6" x14ac:dyDescent="0.25">
      <c r="A319" s="5">
        <v>316</v>
      </c>
      <c r="B319" s="5" t="s">
        <v>948</v>
      </c>
      <c r="C319" s="5">
        <v>0</v>
      </c>
      <c r="D319" s="5">
        <v>0</v>
      </c>
      <c r="E319" s="5" t="s">
        <v>212</v>
      </c>
      <c r="F319" s="5" t="s">
        <v>215</v>
      </c>
    </row>
    <row r="320" spans="1:6" x14ac:dyDescent="0.25">
      <c r="A320" s="5">
        <v>317</v>
      </c>
      <c r="B320" s="5" t="s">
        <v>948</v>
      </c>
      <c r="C320" s="5">
        <v>0</v>
      </c>
      <c r="D320" s="5">
        <v>0</v>
      </c>
      <c r="E320" s="5" t="s">
        <v>212</v>
      </c>
      <c r="F320" s="5" t="s">
        <v>215</v>
      </c>
    </row>
    <row r="321" spans="1:6" x14ac:dyDescent="0.25">
      <c r="A321" s="5">
        <v>318</v>
      </c>
      <c r="B321" s="5" t="s">
        <v>948</v>
      </c>
      <c r="C321" s="5">
        <v>0</v>
      </c>
      <c r="D321" s="5">
        <v>0</v>
      </c>
      <c r="E321" s="5" t="s">
        <v>212</v>
      </c>
      <c r="F321" s="5" t="s">
        <v>215</v>
      </c>
    </row>
    <row r="322" spans="1:6" x14ac:dyDescent="0.25">
      <c r="A322" s="5">
        <v>319</v>
      </c>
      <c r="B322" s="5" t="s">
        <v>948</v>
      </c>
      <c r="C322" s="5">
        <v>0</v>
      </c>
      <c r="D322" s="5">
        <v>0</v>
      </c>
      <c r="E322" s="5" t="s">
        <v>212</v>
      </c>
      <c r="F322" s="5" t="s">
        <v>215</v>
      </c>
    </row>
    <row r="323" spans="1:6" x14ac:dyDescent="0.25">
      <c r="A323" s="5">
        <v>320</v>
      </c>
      <c r="B323" s="5" t="s">
        <v>948</v>
      </c>
      <c r="C323" s="5">
        <v>0</v>
      </c>
      <c r="D323" s="5">
        <v>0</v>
      </c>
      <c r="E323" s="5" t="s">
        <v>212</v>
      </c>
      <c r="F323" s="5" t="s">
        <v>215</v>
      </c>
    </row>
    <row r="324" spans="1:6" x14ac:dyDescent="0.25">
      <c r="A324" s="5">
        <v>321</v>
      </c>
      <c r="B324" s="5" t="s">
        <v>948</v>
      </c>
      <c r="C324" s="5">
        <v>0</v>
      </c>
      <c r="D324" s="5">
        <v>0</v>
      </c>
      <c r="E324" s="5" t="s">
        <v>212</v>
      </c>
      <c r="F324" s="5" t="s">
        <v>215</v>
      </c>
    </row>
    <row r="325" spans="1:6" x14ac:dyDescent="0.25">
      <c r="A325" s="5">
        <v>322</v>
      </c>
      <c r="B325" s="5" t="s">
        <v>948</v>
      </c>
      <c r="C325" s="5">
        <v>0</v>
      </c>
      <c r="D325" s="5">
        <v>0</v>
      </c>
      <c r="E325" s="5" t="s">
        <v>212</v>
      </c>
      <c r="F325" s="5" t="s">
        <v>215</v>
      </c>
    </row>
    <row r="326" spans="1:6" x14ac:dyDescent="0.25">
      <c r="A326" s="5">
        <v>323</v>
      </c>
      <c r="B326" s="5" t="s">
        <v>948</v>
      </c>
      <c r="C326" s="5">
        <v>0</v>
      </c>
      <c r="D326" s="5">
        <v>0</v>
      </c>
      <c r="E326" s="5" t="s">
        <v>212</v>
      </c>
      <c r="F326" s="5" t="s">
        <v>215</v>
      </c>
    </row>
    <row r="327" spans="1:6" x14ac:dyDescent="0.25">
      <c r="A327" s="5">
        <v>324</v>
      </c>
      <c r="B327" s="5" t="s">
        <v>948</v>
      </c>
      <c r="C327" s="5">
        <v>0</v>
      </c>
      <c r="D327" s="5">
        <v>0</v>
      </c>
      <c r="E327" s="5" t="s">
        <v>212</v>
      </c>
      <c r="F327" s="5" t="s">
        <v>215</v>
      </c>
    </row>
    <row r="328" spans="1:6" x14ac:dyDescent="0.25">
      <c r="A328" s="5">
        <v>325</v>
      </c>
      <c r="B328" s="5" t="s">
        <v>948</v>
      </c>
      <c r="C328" s="5">
        <v>0</v>
      </c>
      <c r="D328" s="5">
        <v>0</v>
      </c>
      <c r="E328" s="5" t="s">
        <v>212</v>
      </c>
      <c r="F328" s="5" t="s">
        <v>215</v>
      </c>
    </row>
    <row r="329" spans="1:6" x14ac:dyDescent="0.25">
      <c r="A329" s="5">
        <v>326</v>
      </c>
      <c r="B329" s="5" t="s">
        <v>948</v>
      </c>
      <c r="C329" s="5">
        <v>0</v>
      </c>
      <c r="D329" s="5">
        <v>0</v>
      </c>
      <c r="E329" s="5" t="s">
        <v>212</v>
      </c>
      <c r="F329" s="5" t="s">
        <v>215</v>
      </c>
    </row>
    <row r="330" spans="1:6" x14ac:dyDescent="0.25">
      <c r="A330" s="5">
        <v>327</v>
      </c>
      <c r="B330" s="5" t="s">
        <v>948</v>
      </c>
      <c r="C330" s="5">
        <v>0</v>
      </c>
      <c r="D330" s="5">
        <v>0</v>
      </c>
      <c r="E330" s="5" t="s">
        <v>212</v>
      </c>
      <c r="F330" s="5" t="s">
        <v>215</v>
      </c>
    </row>
    <row r="331" spans="1:6" x14ac:dyDescent="0.25">
      <c r="A331" s="5">
        <v>328</v>
      </c>
      <c r="B331" s="5" t="s">
        <v>948</v>
      </c>
      <c r="C331" s="5">
        <v>0</v>
      </c>
      <c r="D331" s="5">
        <v>0</v>
      </c>
      <c r="E331" s="5" t="s">
        <v>212</v>
      </c>
      <c r="F331" s="5" t="s">
        <v>215</v>
      </c>
    </row>
    <row r="332" spans="1:6" x14ac:dyDescent="0.25">
      <c r="A332" s="5">
        <v>329</v>
      </c>
      <c r="B332" s="5" t="s">
        <v>948</v>
      </c>
      <c r="C332" s="5">
        <v>0</v>
      </c>
      <c r="D332" s="5">
        <v>0</v>
      </c>
      <c r="E332" s="5" t="s">
        <v>212</v>
      </c>
      <c r="F332" s="5" t="s">
        <v>215</v>
      </c>
    </row>
    <row r="333" spans="1:6" x14ac:dyDescent="0.25">
      <c r="A333" s="5">
        <v>330</v>
      </c>
      <c r="B333" s="5" t="s">
        <v>948</v>
      </c>
      <c r="C333" s="5">
        <v>0</v>
      </c>
      <c r="D333" s="5">
        <v>0</v>
      </c>
      <c r="E333" s="5" t="s">
        <v>212</v>
      </c>
      <c r="F333" s="5" t="s">
        <v>215</v>
      </c>
    </row>
    <row r="334" spans="1:6" x14ac:dyDescent="0.25">
      <c r="A334" s="5">
        <v>331</v>
      </c>
      <c r="B334" s="5" t="s">
        <v>948</v>
      </c>
      <c r="C334" s="5">
        <v>0</v>
      </c>
      <c r="D334" s="5">
        <v>0</v>
      </c>
      <c r="E334" s="5" t="s">
        <v>212</v>
      </c>
      <c r="F334" s="5" t="s">
        <v>215</v>
      </c>
    </row>
    <row r="335" spans="1:6" x14ac:dyDescent="0.25">
      <c r="A335" s="5">
        <v>332</v>
      </c>
      <c r="B335" s="5" t="s">
        <v>948</v>
      </c>
      <c r="C335" s="5">
        <v>0</v>
      </c>
      <c r="D335" s="5">
        <v>0</v>
      </c>
      <c r="E335" s="5" t="s">
        <v>212</v>
      </c>
      <c r="F335" s="5" t="s">
        <v>215</v>
      </c>
    </row>
    <row r="336" spans="1:6" x14ac:dyDescent="0.25">
      <c r="A336" s="5">
        <v>333</v>
      </c>
      <c r="B336" s="5" t="s">
        <v>948</v>
      </c>
      <c r="C336" s="5">
        <v>0</v>
      </c>
      <c r="D336" s="5">
        <v>0</v>
      </c>
      <c r="E336" s="5" t="s">
        <v>212</v>
      </c>
      <c r="F336" s="5" t="s">
        <v>215</v>
      </c>
    </row>
    <row r="337" spans="1:6" x14ac:dyDescent="0.25">
      <c r="A337" s="5">
        <v>334</v>
      </c>
      <c r="B337" s="5" t="s">
        <v>948</v>
      </c>
      <c r="C337" s="5">
        <v>0</v>
      </c>
      <c r="D337" s="5">
        <v>0</v>
      </c>
      <c r="E337" s="5" t="s">
        <v>212</v>
      </c>
      <c r="F337" s="5" t="s">
        <v>215</v>
      </c>
    </row>
    <row r="338" spans="1:6" x14ac:dyDescent="0.25">
      <c r="A338" s="5">
        <v>335</v>
      </c>
      <c r="B338" s="5" t="s">
        <v>948</v>
      </c>
      <c r="C338" s="5">
        <v>0</v>
      </c>
      <c r="D338" s="5">
        <v>0</v>
      </c>
      <c r="E338" s="5" t="s">
        <v>212</v>
      </c>
      <c r="F338" s="5" t="s">
        <v>215</v>
      </c>
    </row>
    <row r="339" spans="1:6" x14ac:dyDescent="0.25">
      <c r="A339" s="5">
        <v>336</v>
      </c>
      <c r="B339" s="5" t="s">
        <v>948</v>
      </c>
      <c r="C339" s="5">
        <v>0</v>
      </c>
      <c r="D339" s="5">
        <v>0</v>
      </c>
      <c r="E339" s="5" t="s">
        <v>212</v>
      </c>
      <c r="F339" s="5" t="s">
        <v>215</v>
      </c>
    </row>
    <row r="340" spans="1:6" x14ac:dyDescent="0.25">
      <c r="A340" s="5">
        <v>337</v>
      </c>
      <c r="B340" s="5" t="s">
        <v>948</v>
      </c>
      <c r="C340" s="5">
        <v>0</v>
      </c>
      <c r="D340" s="5">
        <v>0</v>
      </c>
      <c r="E340" s="5" t="s">
        <v>212</v>
      </c>
      <c r="F340" s="5" t="s">
        <v>215</v>
      </c>
    </row>
    <row r="341" spans="1:6" x14ac:dyDescent="0.25">
      <c r="A341" s="5">
        <v>338</v>
      </c>
      <c r="B341" s="5" t="s">
        <v>948</v>
      </c>
      <c r="C341" s="5">
        <v>0</v>
      </c>
      <c r="D341" s="5">
        <v>0</v>
      </c>
      <c r="E341" s="5" t="s">
        <v>212</v>
      </c>
      <c r="F341" s="5" t="s">
        <v>215</v>
      </c>
    </row>
    <row r="342" spans="1:6" x14ac:dyDescent="0.25">
      <c r="A342" s="5">
        <v>339</v>
      </c>
      <c r="B342" s="5" t="s">
        <v>948</v>
      </c>
      <c r="C342" s="5">
        <v>0</v>
      </c>
      <c r="D342" s="5">
        <v>0</v>
      </c>
      <c r="E342" s="5" t="s">
        <v>212</v>
      </c>
      <c r="F342" s="5" t="s">
        <v>215</v>
      </c>
    </row>
    <row r="343" spans="1:6" x14ac:dyDescent="0.25">
      <c r="A343" s="5">
        <v>340</v>
      </c>
      <c r="B343" s="5" t="s">
        <v>948</v>
      </c>
      <c r="C343" s="5">
        <v>0</v>
      </c>
      <c r="D343" s="5">
        <v>0</v>
      </c>
      <c r="E343" s="5" t="s">
        <v>212</v>
      </c>
      <c r="F343" s="5" t="s">
        <v>215</v>
      </c>
    </row>
    <row r="344" spans="1:6" x14ac:dyDescent="0.25">
      <c r="A344" s="5">
        <v>341</v>
      </c>
      <c r="B344" s="5" t="s">
        <v>948</v>
      </c>
      <c r="C344" s="5">
        <v>0</v>
      </c>
      <c r="D344" s="5">
        <v>0</v>
      </c>
      <c r="E344" s="5" t="s">
        <v>212</v>
      </c>
      <c r="F344" s="5" t="s">
        <v>215</v>
      </c>
    </row>
    <row r="345" spans="1:6" x14ac:dyDescent="0.25">
      <c r="A345" s="5">
        <v>342</v>
      </c>
      <c r="B345" s="5" t="s">
        <v>948</v>
      </c>
      <c r="C345" s="5">
        <v>0</v>
      </c>
      <c r="D345" s="5">
        <v>0</v>
      </c>
      <c r="E345" s="5" t="s">
        <v>212</v>
      </c>
      <c r="F345" s="5" t="s">
        <v>215</v>
      </c>
    </row>
    <row r="346" spans="1:6" x14ac:dyDescent="0.25">
      <c r="A346" s="5">
        <v>343</v>
      </c>
      <c r="B346" s="5" t="s">
        <v>948</v>
      </c>
      <c r="C346" s="5">
        <v>0</v>
      </c>
      <c r="D346" s="5">
        <v>0</v>
      </c>
      <c r="E346" s="5" t="s">
        <v>212</v>
      </c>
      <c r="F346" s="5" t="s">
        <v>215</v>
      </c>
    </row>
    <row r="347" spans="1:6" x14ac:dyDescent="0.25">
      <c r="A347" s="5">
        <v>344</v>
      </c>
      <c r="B347" s="5" t="s">
        <v>948</v>
      </c>
      <c r="C347" s="5">
        <v>0</v>
      </c>
      <c r="D347" s="5">
        <v>0</v>
      </c>
      <c r="E347" s="5" t="s">
        <v>212</v>
      </c>
      <c r="F347" s="5" t="s">
        <v>215</v>
      </c>
    </row>
    <row r="348" spans="1:6" x14ac:dyDescent="0.25">
      <c r="A348" s="5">
        <v>345</v>
      </c>
      <c r="B348" s="5" t="s">
        <v>948</v>
      </c>
      <c r="C348" s="5">
        <v>0</v>
      </c>
      <c r="D348" s="5">
        <v>0</v>
      </c>
      <c r="E348" s="5" t="s">
        <v>212</v>
      </c>
      <c r="F348" s="5" t="s">
        <v>215</v>
      </c>
    </row>
    <row r="349" spans="1:6" x14ac:dyDescent="0.25">
      <c r="A349" s="5">
        <v>346</v>
      </c>
      <c r="B349" s="5" t="s">
        <v>948</v>
      </c>
      <c r="C349" s="5">
        <v>0</v>
      </c>
      <c r="D349" s="5">
        <v>0</v>
      </c>
      <c r="E349" s="5" t="s">
        <v>212</v>
      </c>
      <c r="F349" s="5" t="s">
        <v>215</v>
      </c>
    </row>
    <row r="350" spans="1:6" x14ac:dyDescent="0.25">
      <c r="A350" s="5">
        <v>347</v>
      </c>
      <c r="B350" s="5" t="s">
        <v>948</v>
      </c>
      <c r="C350" s="5">
        <v>0</v>
      </c>
      <c r="D350" s="5">
        <v>0</v>
      </c>
      <c r="E350" s="5" t="s">
        <v>212</v>
      </c>
      <c r="F350" s="5" t="s">
        <v>215</v>
      </c>
    </row>
    <row r="351" spans="1:6" x14ac:dyDescent="0.25">
      <c r="A351" s="5">
        <v>348</v>
      </c>
      <c r="B351" s="5" t="s">
        <v>948</v>
      </c>
      <c r="C351" s="5">
        <v>0</v>
      </c>
      <c r="D351" s="5">
        <v>0</v>
      </c>
      <c r="E351" s="5" t="s">
        <v>212</v>
      </c>
      <c r="F351" s="5" t="s">
        <v>215</v>
      </c>
    </row>
    <row r="352" spans="1:6" x14ac:dyDescent="0.25">
      <c r="A352" s="5">
        <v>349</v>
      </c>
      <c r="B352" s="5" t="s">
        <v>948</v>
      </c>
      <c r="C352" s="5">
        <v>0</v>
      </c>
      <c r="D352" s="5">
        <v>0</v>
      </c>
      <c r="E352" s="5" t="s">
        <v>212</v>
      </c>
      <c r="F352" s="5" t="s">
        <v>215</v>
      </c>
    </row>
    <row r="353" spans="1:6" x14ac:dyDescent="0.25">
      <c r="A353" s="5">
        <v>350</v>
      </c>
      <c r="B353" s="5" t="s">
        <v>948</v>
      </c>
      <c r="C353" s="5">
        <v>0</v>
      </c>
      <c r="D353" s="5">
        <v>0</v>
      </c>
      <c r="E353" s="5" t="s">
        <v>212</v>
      </c>
      <c r="F353" s="5" t="s">
        <v>215</v>
      </c>
    </row>
    <row r="354" spans="1:6" x14ac:dyDescent="0.25">
      <c r="A354" s="5">
        <v>351</v>
      </c>
      <c r="B354" s="5" t="s">
        <v>948</v>
      </c>
      <c r="C354" s="5">
        <v>0</v>
      </c>
      <c r="D354" s="5">
        <v>0</v>
      </c>
      <c r="E354" s="5" t="s">
        <v>212</v>
      </c>
      <c r="F354" s="5" t="s">
        <v>215</v>
      </c>
    </row>
    <row r="355" spans="1:6" x14ac:dyDescent="0.25">
      <c r="A355" s="5">
        <v>352</v>
      </c>
      <c r="B355" s="5" t="s">
        <v>948</v>
      </c>
      <c r="C355" s="5">
        <v>0</v>
      </c>
      <c r="D355" s="5">
        <v>0</v>
      </c>
      <c r="E355" s="5" t="s">
        <v>212</v>
      </c>
      <c r="F355"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5"/>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948</v>
      </c>
      <c r="C303" s="5" t="s">
        <v>215</v>
      </c>
    </row>
    <row r="304" spans="1:3" x14ac:dyDescent="0.25">
      <c r="A304" s="5">
        <v>301</v>
      </c>
      <c r="B304" s="5" t="s">
        <v>948</v>
      </c>
      <c r="C304" s="5" t="s">
        <v>215</v>
      </c>
    </row>
    <row r="305" spans="1:3" x14ac:dyDescent="0.25">
      <c r="A305" s="5">
        <v>302</v>
      </c>
      <c r="B305" s="5" t="s">
        <v>948</v>
      </c>
      <c r="C305" s="5" t="s">
        <v>215</v>
      </c>
    </row>
    <row r="306" spans="1:3" x14ac:dyDescent="0.25">
      <c r="A306" s="5">
        <v>303</v>
      </c>
      <c r="B306" s="5" t="s">
        <v>948</v>
      </c>
      <c r="C306" s="5" t="s">
        <v>215</v>
      </c>
    </row>
    <row r="307" spans="1:3" x14ac:dyDescent="0.25">
      <c r="A307" s="5">
        <v>304</v>
      </c>
      <c r="B307" s="5" t="s">
        <v>948</v>
      </c>
      <c r="C307" s="5" t="s">
        <v>215</v>
      </c>
    </row>
    <row r="308" spans="1:3" x14ac:dyDescent="0.25">
      <c r="A308" s="5">
        <v>305</v>
      </c>
      <c r="B308" s="5" t="s">
        <v>948</v>
      </c>
      <c r="C308" s="5" t="s">
        <v>215</v>
      </c>
    </row>
    <row r="309" spans="1:3" x14ac:dyDescent="0.25">
      <c r="A309" s="5">
        <v>306</v>
      </c>
      <c r="B309" s="5" t="s">
        <v>948</v>
      </c>
      <c r="C309" s="5" t="s">
        <v>215</v>
      </c>
    </row>
    <row r="310" spans="1:3" x14ac:dyDescent="0.25">
      <c r="A310" s="5">
        <v>307</v>
      </c>
      <c r="B310" s="5" t="s">
        <v>948</v>
      </c>
      <c r="C310" s="5" t="s">
        <v>215</v>
      </c>
    </row>
    <row r="311" spans="1:3" x14ac:dyDescent="0.25">
      <c r="A311" s="5">
        <v>308</v>
      </c>
      <c r="B311" s="5" t="s">
        <v>948</v>
      </c>
      <c r="C311" s="5" t="s">
        <v>215</v>
      </c>
    </row>
    <row r="312" spans="1:3" x14ac:dyDescent="0.25">
      <c r="A312" s="5">
        <v>309</v>
      </c>
      <c r="B312" s="5" t="s">
        <v>948</v>
      </c>
      <c r="C312" s="5" t="s">
        <v>215</v>
      </c>
    </row>
    <row r="313" spans="1:3" x14ac:dyDescent="0.25">
      <c r="A313" s="5">
        <v>310</v>
      </c>
      <c r="B313" s="5" t="s">
        <v>948</v>
      </c>
      <c r="C313" s="5" t="s">
        <v>215</v>
      </c>
    </row>
    <row r="314" spans="1:3" x14ac:dyDescent="0.25">
      <c r="A314" s="5">
        <v>311</v>
      </c>
      <c r="B314" s="5" t="s">
        <v>948</v>
      </c>
      <c r="C314" s="5" t="s">
        <v>215</v>
      </c>
    </row>
    <row r="315" spans="1:3" x14ac:dyDescent="0.25">
      <c r="A315" s="5">
        <v>312</v>
      </c>
      <c r="B315" s="5" t="s">
        <v>948</v>
      </c>
      <c r="C315" s="5" t="s">
        <v>215</v>
      </c>
    </row>
    <row r="316" spans="1:3" x14ac:dyDescent="0.25">
      <c r="A316" s="5">
        <v>313</v>
      </c>
      <c r="B316" s="5" t="s">
        <v>948</v>
      </c>
      <c r="C316" s="5" t="s">
        <v>215</v>
      </c>
    </row>
    <row r="317" spans="1:3" x14ac:dyDescent="0.25">
      <c r="A317" s="5">
        <v>314</v>
      </c>
      <c r="B317" s="5" t="s">
        <v>948</v>
      </c>
      <c r="C317" s="5" t="s">
        <v>215</v>
      </c>
    </row>
    <row r="318" spans="1:3" x14ac:dyDescent="0.25">
      <c r="A318" s="5">
        <v>315</v>
      </c>
      <c r="B318" s="5" t="s">
        <v>948</v>
      </c>
      <c r="C318" s="5" t="s">
        <v>215</v>
      </c>
    </row>
    <row r="319" spans="1:3" x14ac:dyDescent="0.25">
      <c r="A319" s="5">
        <v>316</v>
      </c>
      <c r="B319" s="5" t="s">
        <v>948</v>
      </c>
      <c r="C319" s="5" t="s">
        <v>215</v>
      </c>
    </row>
    <row r="320" spans="1:3" x14ac:dyDescent="0.25">
      <c r="A320" s="5">
        <v>317</v>
      </c>
      <c r="B320" s="5" t="s">
        <v>948</v>
      </c>
      <c r="C320" s="5" t="s">
        <v>215</v>
      </c>
    </row>
    <row r="321" spans="1:3" x14ac:dyDescent="0.25">
      <c r="A321" s="5">
        <v>318</v>
      </c>
      <c r="B321" s="5" t="s">
        <v>948</v>
      </c>
      <c r="C321" s="5" t="s">
        <v>215</v>
      </c>
    </row>
    <row r="322" spans="1:3" x14ac:dyDescent="0.25">
      <c r="A322" s="5">
        <v>319</v>
      </c>
      <c r="B322" s="5" t="s">
        <v>948</v>
      </c>
      <c r="C322" s="5" t="s">
        <v>215</v>
      </c>
    </row>
    <row r="323" spans="1:3" x14ac:dyDescent="0.25">
      <c r="A323" s="5">
        <v>320</v>
      </c>
      <c r="B323" s="5" t="s">
        <v>948</v>
      </c>
      <c r="C323" s="5" t="s">
        <v>215</v>
      </c>
    </row>
    <row r="324" spans="1:3" x14ac:dyDescent="0.25">
      <c r="A324" s="5">
        <v>321</v>
      </c>
      <c r="B324" s="5" t="s">
        <v>948</v>
      </c>
      <c r="C324" s="5" t="s">
        <v>215</v>
      </c>
    </row>
    <row r="325" spans="1:3" x14ac:dyDescent="0.25">
      <c r="A325" s="5">
        <v>322</v>
      </c>
      <c r="B325" s="5" t="s">
        <v>948</v>
      </c>
      <c r="C325" s="5" t="s">
        <v>215</v>
      </c>
    </row>
    <row r="326" spans="1:3" x14ac:dyDescent="0.25">
      <c r="A326" s="5">
        <v>323</v>
      </c>
      <c r="B326" s="5" t="s">
        <v>948</v>
      </c>
      <c r="C326" s="5" t="s">
        <v>215</v>
      </c>
    </row>
    <row r="327" spans="1:3" x14ac:dyDescent="0.25">
      <c r="A327" s="5">
        <v>324</v>
      </c>
      <c r="B327" s="5" t="s">
        <v>948</v>
      </c>
      <c r="C327" s="5" t="s">
        <v>215</v>
      </c>
    </row>
    <row r="328" spans="1:3" x14ac:dyDescent="0.25">
      <c r="A328" s="5">
        <v>325</v>
      </c>
      <c r="B328" s="5" t="s">
        <v>948</v>
      </c>
      <c r="C328" s="5" t="s">
        <v>215</v>
      </c>
    </row>
    <row r="329" spans="1:3" x14ac:dyDescent="0.25">
      <c r="A329" s="5">
        <v>326</v>
      </c>
      <c r="B329" s="5" t="s">
        <v>948</v>
      </c>
      <c r="C329" s="5" t="s">
        <v>215</v>
      </c>
    </row>
    <row r="330" spans="1:3" x14ac:dyDescent="0.25">
      <c r="A330" s="5">
        <v>327</v>
      </c>
      <c r="B330" s="5" t="s">
        <v>948</v>
      </c>
      <c r="C330" s="5" t="s">
        <v>215</v>
      </c>
    </row>
    <row r="331" spans="1:3" x14ac:dyDescent="0.25">
      <c r="A331" s="5">
        <v>328</v>
      </c>
      <c r="B331" s="5" t="s">
        <v>948</v>
      </c>
      <c r="C331" s="5" t="s">
        <v>215</v>
      </c>
    </row>
    <row r="332" spans="1:3" x14ac:dyDescent="0.25">
      <c r="A332" s="5">
        <v>329</v>
      </c>
      <c r="B332" s="5" t="s">
        <v>948</v>
      </c>
      <c r="C332" s="5" t="s">
        <v>215</v>
      </c>
    </row>
    <row r="333" spans="1:3" x14ac:dyDescent="0.25">
      <c r="A333" s="5">
        <v>330</v>
      </c>
      <c r="B333" s="5" t="s">
        <v>948</v>
      </c>
      <c r="C333" s="5" t="s">
        <v>215</v>
      </c>
    </row>
    <row r="334" spans="1:3" x14ac:dyDescent="0.25">
      <c r="A334" s="5">
        <v>331</v>
      </c>
      <c r="B334" s="5" t="s">
        <v>948</v>
      </c>
      <c r="C334" s="5" t="s">
        <v>215</v>
      </c>
    </row>
    <row r="335" spans="1:3" x14ac:dyDescent="0.25">
      <c r="A335" s="5">
        <v>332</v>
      </c>
      <c r="B335" s="5" t="s">
        <v>948</v>
      </c>
      <c r="C335" s="5" t="s">
        <v>215</v>
      </c>
    </row>
    <row r="336" spans="1:3" x14ac:dyDescent="0.25">
      <c r="A336" s="5">
        <v>333</v>
      </c>
      <c r="B336" s="5" t="s">
        <v>948</v>
      </c>
      <c r="C336" s="5" t="s">
        <v>215</v>
      </c>
    </row>
    <row r="337" spans="1:3" x14ac:dyDescent="0.25">
      <c r="A337" s="5">
        <v>334</v>
      </c>
      <c r="B337" s="5" t="s">
        <v>948</v>
      </c>
      <c r="C337" s="5" t="s">
        <v>215</v>
      </c>
    </row>
    <row r="338" spans="1:3" x14ac:dyDescent="0.25">
      <c r="A338" s="5">
        <v>335</v>
      </c>
      <c r="B338" s="5" t="s">
        <v>948</v>
      </c>
      <c r="C338" s="5" t="s">
        <v>215</v>
      </c>
    </row>
    <row r="339" spans="1:3" x14ac:dyDescent="0.25">
      <c r="A339" s="5">
        <v>336</v>
      </c>
      <c r="B339" s="5" t="s">
        <v>948</v>
      </c>
      <c r="C339" s="5" t="s">
        <v>215</v>
      </c>
    </row>
    <row r="340" spans="1:3" x14ac:dyDescent="0.25">
      <c r="A340" s="5">
        <v>337</v>
      </c>
      <c r="B340" s="5" t="s">
        <v>948</v>
      </c>
      <c r="C340" s="5" t="s">
        <v>215</v>
      </c>
    </row>
    <row r="341" spans="1:3" x14ac:dyDescent="0.25">
      <c r="A341" s="5">
        <v>338</v>
      </c>
      <c r="B341" s="5" t="s">
        <v>948</v>
      </c>
      <c r="C341" s="5" t="s">
        <v>215</v>
      </c>
    </row>
    <row r="342" spans="1:3" x14ac:dyDescent="0.25">
      <c r="A342" s="5">
        <v>339</v>
      </c>
      <c r="B342" s="5" t="s">
        <v>948</v>
      </c>
      <c r="C342" s="5" t="s">
        <v>215</v>
      </c>
    </row>
    <row r="343" spans="1:3" x14ac:dyDescent="0.25">
      <c r="A343" s="5">
        <v>340</v>
      </c>
      <c r="B343" s="5" t="s">
        <v>948</v>
      </c>
      <c r="C343" s="5" t="s">
        <v>215</v>
      </c>
    </row>
    <row r="344" spans="1:3" x14ac:dyDescent="0.25">
      <c r="A344" s="5">
        <v>341</v>
      </c>
      <c r="B344" s="5" t="s">
        <v>948</v>
      </c>
      <c r="C344" s="5" t="s">
        <v>215</v>
      </c>
    </row>
    <row r="345" spans="1:3" x14ac:dyDescent="0.25">
      <c r="A345" s="5">
        <v>342</v>
      </c>
      <c r="B345" s="5" t="s">
        <v>948</v>
      </c>
      <c r="C345" s="5" t="s">
        <v>215</v>
      </c>
    </row>
    <row r="346" spans="1:3" x14ac:dyDescent="0.25">
      <c r="A346" s="5">
        <v>343</v>
      </c>
      <c r="B346" s="5" t="s">
        <v>948</v>
      </c>
      <c r="C346" s="5" t="s">
        <v>215</v>
      </c>
    </row>
    <row r="347" spans="1:3" x14ac:dyDescent="0.25">
      <c r="A347" s="5">
        <v>344</v>
      </c>
      <c r="B347" s="5" t="s">
        <v>948</v>
      </c>
      <c r="C347" s="5" t="s">
        <v>215</v>
      </c>
    </row>
    <row r="348" spans="1:3" x14ac:dyDescent="0.25">
      <c r="A348" s="5">
        <v>345</v>
      </c>
      <c r="B348" s="5" t="s">
        <v>948</v>
      </c>
      <c r="C348" s="5" t="s">
        <v>215</v>
      </c>
    </row>
    <row r="349" spans="1:3" x14ac:dyDescent="0.25">
      <c r="A349" s="5">
        <v>346</v>
      </c>
      <c r="B349" s="5" t="s">
        <v>948</v>
      </c>
      <c r="C349" s="5" t="s">
        <v>215</v>
      </c>
    </row>
    <row r="350" spans="1:3" x14ac:dyDescent="0.25">
      <c r="A350" s="5">
        <v>347</v>
      </c>
      <c r="B350" s="5" t="s">
        <v>948</v>
      </c>
      <c r="C350" s="5" t="s">
        <v>215</v>
      </c>
    </row>
    <row r="351" spans="1:3" x14ac:dyDescent="0.25">
      <c r="A351" s="5">
        <v>348</v>
      </c>
      <c r="B351" s="5" t="s">
        <v>948</v>
      </c>
      <c r="C351" s="5" t="s">
        <v>215</v>
      </c>
    </row>
    <row r="352" spans="1:3" x14ac:dyDescent="0.25">
      <c r="A352" s="5">
        <v>349</v>
      </c>
      <c r="B352" s="5" t="s">
        <v>948</v>
      </c>
      <c r="C352" s="5" t="s">
        <v>215</v>
      </c>
    </row>
    <row r="353" spans="1:3" x14ac:dyDescent="0.25">
      <c r="A353" s="5">
        <v>350</v>
      </c>
      <c r="B353" s="5" t="s">
        <v>948</v>
      </c>
      <c r="C353" s="5" t="s">
        <v>215</v>
      </c>
    </row>
    <row r="354" spans="1:3" x14ac:dyDescent="0.25">
      <c r="A354" s="5">
        <v>351</v>
      </c>
      <c r="B354" s="5" t="s">
        <v>948</v>
      </c>
      <c r="C354" s="5" t="s">
        <v>215</v>
      </c>
    </row>
    <row r="355" spans="1:3" x14ac:dyDescent="0.25">
      <c r="A355" s="5">
        <v>352</v>
      </c>
      <c r="B355" s="5" t="s">
        <v>948</v>
      </c>
      <c r="C355"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8861.5</v>
      </c>
      <c r="D4">
        <v>0</v>
      </c>
      <c r="E4" t="s">
        <v>212</v>
      </c>
      <c r="F4" t="s">
        <v>215</v>
      </c>
    </row>
    <row r="5" spans="1:6" x14ac:dyDescent="0.25">
      <c r="A5" s="5">
        <v>2</v>
      </c>
      <c r="B5" s="5" t="s">
        <v>217</v>
      </c>
      <c r="C5" s="5">
        <v>4988.5</v>
      </c>
      <c r="D5" s="5">
        <v>0</v>
      </c>
      <c r="E5" s="5" t="s">
        <v>212</v>
      </c>
      <c r="F5" s="5" t="s">
        <v>215</v>
      </c>
    </row>
    <row r="6" spans="1:6" x14ac:dyDescent="0.25">
      <c r="A6" s="5">
        <v>3</v>
      </c>
      <c r="B6" s="5" t="s">
        <v>217</v>
      </c>
      <c r="C6" s="5">
        <v>6797</v>
      </c>
      <c r="D6" s="5">
        <v>0</v>
      </c>
      <c r="E6" s="5" t="s">
        <v>212</v>
      </c>
      <c r="F6" s="5" t="s">
        <v>215</v>
      </c>
    </row>
    <row r="7" spans="1:6" x14ac:dyDescent="0.25">
      <c r="A7" s="5">
        <v>4</v>
      </c>
      <c r="B7" s="5" t="s">
        <v>217</v>
      </c>
      <c r="C7" s="5">
        <v>4604.7299999999996</v>
      </c>
      <c r="D7" s="5">
        <v>0</v>
      </c>
      <c r="E7" s="5" t="s">
        <v>212</v>
      </c>
      <c r="F7" s="5" t="s">
        <v>215</v>
      </c>
    </row>
    <row r="8" spans="1:6" x14ac:dyDescent="0.25">
      <c r="A8" s="5">
        <v>5</v>
      </c>
      <c r="B8" s="5" t="s">
        <v>217</v>
      </c>
      <c r="C8" s="5">
        <v>4604.7299999999996</v>
      </c>
      <c r="D8" s="5">
        <v>0</v>
      </c>
      <c r="E8" s="5" t="s">
        <v>212</v>
      </c>
      <c r="F8" s="5" t="s">
        <v>215</v>
      </c>
    </row>
    <row r="9" spans="1:6" x14ac:dyDescent="0.25">
      <c r="A9" s="5">
        <v>6</v>
      </c>
      <c r="B9" s="5" t="s">
        <v>217</v>
      </c>
      <c r="C9" s="5">
        <v>17268.8</v>
      </c>
      <c r="D9" s="5">
        <v>0</v>
      </c>
      <c r="E9" s="5" t="s">
        <v>212</v>
      </c>
      <c r="F9" s="5" t="s">
        <v>215</v>
      </c>
    </row>
    <row r="10" spans="1:6" x14ac:dyDescent="0.25">
      <c r="A10" s="5">
        <v>7</v>
      </c>
      <c r="B10" s="5" t="s">
        <v>217</v>
      </c>
      <c r="C10" s="5">
        <v>4988.5</v>
      </c>
      <c r="D10" s="5">
        <v>0</v>
      </c>
      <c r="E10" s="5" t="s">
        <v>212</v>
      </c>
      <c r="F10" s="5" t="s">
        <v>215</v>
      </c>
    </row>
    <row r="11" spans="1:6" x14ac:dyDescent="0.25">
      <c r="A11" s="5">
        <v>8</v>
      </c>
      <c r="B11" s="5" t="s">
        <v>217</v>
      </c>
      <c r="C11" s="5">
        <v>4988.5</v>
      </c>
      <c r="D11" s="5">
        <v>0</v>
      </c>
      <c r="E11" s="5" t="s">
        <v>212</v>
      </c>
      <c r="F11" s="5" t="s">
        <v>215</v>
      </c>
    </row>
    <row r="12" spans="1:6" x14ac:dyDescent="0.25">
      <c r="A12" s="5">
        <v>9</v>
      </c>
      <c r="B12" s="5" t="s">
        <v>217</v>
      </c>
      <c r="C12" s="5">
        <v>6797</v>
      </c>
      <c r="D12" s="5">
        <v>0</v>
      </c>
      <c r="E12" s="5" t="s">
        <v>212</v>
      </c>
      <c r="F12" s="5" t="s">
        <v>215</v>
      </c>
    </row>
    <row r="13" spans="1:6" x14ac:dyDescent="0.25">
      <c r="A13" s="5">
        <v>10</v>
      </c>
      <c r="B13" s="5" t="s">
        <v>217</v>
      </c>
      <c r="C13" s="5">
        <v>4604.7299999999996</v>
      </c>
      <c r="D13" s="5">
        <v>0</v>
      </c>
      <c r="E13" s="5" t="s">
        <v>212</v>
      </c>
      <c r="F13" s="5" t="s">
        <v>215</v>
      </c>
    </row>
    <row r="14" spans="1:6" x14ac:dyDescent="0.25">
      <c r="A14" s="5">
        <v>11</v>
      </c>
      <c r="B14" s="5" t="s">
        <v>217</v>
      </c>
      <c r="C14" s="5">
        <v>4604.7299999999996</v>
      </c>
      <c r="D14" s="5">
        <v>0</v>
      </c>
      <c r="E14" s="5" t="s">
        <v>212</v>
      </c>
      <c r="F14" s="5" t="s">
        <v>215</v>
      </c>
    </row>
    <row r="15" spans="1:6" x14ac:dyDescent="0.25">
      <c r="A15" s="5">
        <v>12</v>
      </c>
      <c r="B15" s="5" t="s">
        <v>217</v>
      </c>
      <c r="C15" s="5">
        <v>4317.2</v>
      </c>
      <c r="D15" s="5">
        <v>0</v>
      </c>
      <c r="E15" s="5" t="s">
        <v>212</v>
      </c>
      <c r="F15" s="5" t="s">
        <v>215</v>
      </c>
    </row>
    <row r="16" spans="1:6" x14ac:dyDescent="0.25">
      <c r="A16" s="5">
        <v>13</v>
      </c>
      <c r="B16" s="5" t="s">
        <v>217</v>
      </c>
      <c r="C16" s="5">
        <v>4604.7299999999996</v>
      </c>
      <c r="D16" s="5">
        <v>0</v>
      </c>
      <c r="E16" s="5" t="s">
        <v>212</v>
      </c>
      <c r="F16" s="5" t="s">
        <v>215</v>
      </c>
    </row>
    <row r="17" spans="1:6" x14ac:dyDescent="0.25">
      <c r="A17" s="5">
        <v>14</v>
      </c>
      <c r="B17" s="5" t="s">
        <v>217</v>
      </c>
      <c r="C17" s="5">
        <v>4604.7299999999996</v>
      </c>
      <c r="D17" s="5">
        <v>0</v>
      </c>
      <c r="E17" s="5" t="s">
        <v>212</v>
      </c>
      <c r="F17" s="5" t="s">
        <v>215</v>
      </c>
    </row>
    <row r="18" spans="1:6" x14ac:dyDescent="0.25">
      <c r="A18" s="5">
        <v>15</v>
      </c>
      <c r="B18" s="5" t="s">
        <v>217</v>
      </c>
      <c r="C18" s="5">
        <v>4604.7299999999996</v>
      </c>
      <c r="D18" s="5">
        <v>0</v>
      </c>
      <c r="E18" s="5" t="s">
        <v>212</v>
      </c>
      <c r="F18" s="5" t="s">
        <v>215</v>
      </c>
    </row>
    <row r="19" spans="1:6" x14ac:dyDescent="0.25">
      <c r="A19" s="5">
        <v>16</v>
      </c>
      <c r="B19" s="5" t="s">
        <v>217</v>
      </c>
      <c r="C19" s="5">
        <v>4317.2</v>
      </c>
      <c r="D19" s="5">
        <v>0</v>
      </c>
      <c r="E19" s="5" t="s">
        <v>212</v>
      </c>
      <c r="F19" s="5" t="s">
        <v>215</v>
      </c>
    </row>
    <row r="20" spans="1:6" x14ac:dyDescent="0.25">
      <c r="A20" s="5">
        <v>17</v>
      </c>
      <c r="B20" s="5" t="s">
        <v>217</v>
      </c>
      <c r="C20" s="5">
        <v>4604.7299999999996</v>
      </c>
      <c r="D20" s="5">
        <v>0</v>
      </c>
      <c r="E20" s="5" t="s">
        <v>212</v>
      </c>
      <c r="F20" s="5" t="s">
        <v>215</v>
      </c>
    </row>
    <row r="21" spans="1:6" x14ac:dyDescent="0.25">
      <c r="A21" s="5">
        <v>18</v>
      </c>
      <c r="B21" s="5" t="s">
        <v>217</v>
      </c>
      <c r="C21" s="5">
        <v>17268.8</v>
      </c>
      <c r="D21" s="5">
        <v>0</v>
      </c>
      <c r="E21" s="5" t="s">
        <v>212</v>
      </c>
      <c r="F21" s="5" t="s">
        <v>215</v>
      </c>
    </row>
    <row r="22" spans="1:6" x14ac:dyDescent="0.25">
      <c r="A22" s="5">
        <v>19</v>
      </c>
      <c r="B22" s="5" t="s">
        <v>217</v>
      </c>
      <c r="C22" s="5">
        <v>5438</v>
      </c>
      <c r="D22" s="5">
        <v>0</v>
      </c>
      <c r="E22" s="5" t="s">
        <v>212</v>
      </c>
      <c r="F22" s="5" t="s">
        <v>215</v>
      </c>
    </row>
    <row r="23" spans="1:6" x14ac:dyDescent="0.25">
      <c r="A23" s="5">
        <v>20</v>
      </c>
      <c r="B23" s="5" t="s">
        <v>217</v>
      </c>
      <c r="C23" s="5">
        <v>4988.5</v>
      </c>
      <c r="D23" s="5">
        <v>0</v>
      </c>
      <c r="E23" s="5" t="s">
        <v>212</v>
      </c>
      <c r="F23" s="5" t="s">
        <v>215</v>
      </c>
    </row>
    <row r="24" spans="1:6" x14ac:dyDescent="0.25">
      <c r="A24" s="5">
        <v>21</v>
      </c>
      <c r="B24" s="5" t="s">
        <v>217</v>
      </c>
      <c r="C24" s="5">
        <v>4741.5</v>
      </c>
      <c r="D24" s="5">
        <v>0</v>
      </c>
      <c r="E24" s="5" t="s">
        <v>212</v>
      </c>
      <c r="F24" s="5" t="s">
        <v>215</v>
      </c>
    </row>
    <row r="25" spans="1:6" x14ac:dyDescent="0.25">
      <c r="A25" s="5">
        <v>22</v>
      </c>
      <c r="B25" s="5" t="s">
        <v>217</v>
      </c>
      <c r="C25" s="5">
        <v>4988.5</v>
      </c>
      <c r="D25" s="5">
        <v>0</v>
      </c>
      <c r="E25" s="5" t="s">
        <v>212</v>
      </c>
      <c r="F25" s="5" t="s">
        <v>215</v>
      </c>
    </row>
    <row r="26" spans="1:6" x14ac:dyDescent="0.25">
      <c r="A26" s="5">
        <v>23</v>
      </c>
      <c r="B26" s="5" t="s">
        <v>217</v>
      </c>
      <c r="C26" s="5">
        <v>5438</v>
      </c>
      <c r="D26" s="5">
        <v>0</v>
      </c>
      <c r="E26" s="5" t="s">
        <v>212</v>
      </c>
      <c r="F26" s="5" t="s">
        <v>215</v>
      </c>
    </row>
    <row r="27" spans="1:6" x14ac:dyDescent="0.25">
      <c r="A27" s="5">
        <v>24</v>
      </c>
      <c r="B27" s="5" t="s">
        <v>217</v>
      </c>
      <c r="C27" s="5">
        <v>4988.5</v>
      </c>
      <c r="D27" s="5">
        <v>0</v>
      </c>
      <c r="E27" s="5" t="s">
        <v>212</v>
      </c>
      <c r="F27" s="5" t="s">
        <v>215</v>
      </c>
    </row>
    <row r="28" spans="1:6" x14ac:dyDescent="0.25">
      <c r="A28" s="5">
        <v>25</v>
      </c>
      <c r="B28" s="5" t="s">
        <v>217</v>
      </c>
      <c r="C28" s="5">
        <v>4741.5</v>
      </c>
      <c r="D28" s="5">
        <v>0</v>
      </c>
      <c r="E28" s="5" t="s">
        <v>212</v>
      </c>
      <c r="F28" s="5" t="s">
        <v>215</v>
      </c>
    </row>
    <row r="29" spans="1:6" x14ac:dyDescent="0.25">
      <c r="A29" s="5">
        <v>26</v>
      </c>
      <c r="B29" s="5" t="s">
        <v>217</v>
      </c>
      <c r="C29" s="5">
        <v>4822.87</v>
      </c>
      <c r="D29" s="5">
        <v>0</v>
      </c>
      <c r="E29" s="5" t="s">
        <v>212</v>
      </c>
      <c r="F29" s="5" t="s">
        <v>215</v>
      </c>
    </row>
    <row r="30" spans="1:6" x14ac:dyDescent="0.25">
      <c r="A30" s="5">
        <v>27</v>
      </c>
      <c r="B30" s="5" t="s">
        <v>217</v>
      </c>
      <c r="C30" s="5">
        <v>4822.87</v>
      </c>
      <c r="D30" s="5">
        <v>0</v>
      </c>
      <c r="E30" s="5" t="s">
        <v>212</v>
      </c>
      <c r="F30" s="5" t="s">
        <v>215</v>
      </c>
    </row>
    <row r="31" spans="1:6" x14ac:dyDescent="0.25">
      <c r="A31" s="5">
        <v>28</v>
      </c>
      <c r="B31" s="5" t="s">
        <v>217</v>
      </c>
      <c r="C31" s="5">
        <v>4988.5</v>
      </c>
      <c r="D31" s="5">
        <v>0</v>
      </c>
      <c r="E31" s="5" t="s">
        <v>212</v>
      </c>
      <c r="F31" s="5" t="s">
        <v>215</v>
      </c>
    </row>
    <row r="32" spans="1:6" x14ac:dyDescent="0.25">
      <c r="A32" s="5">
        <v>29</v>
      </c>
      <c r="B32" s="5" t="s">
        <v>217</v>
      </c>
      <c r="C32" s="5">
        <v>4741.5</v>
      </c>
      <c r="D32" s="5">
        <v>0</v>
      </c>
      <c r="E32" s="5" t="s">
        <v>212</v>
      </c>
      <c r="F32" s="5" t="s">
        <v>215</v>
      </c>
    </row>
    <row r="33" spans="1:6" x14ac:dyDescent="0.25">
      <c r="A33" s="5">
        <v>30</v>
      </c>
      <c r="B33" s="5" t="s">
        <v>217</v>
      </c>
      <c r="C33" s="5">
        <v>4741.5</v>
      </c>
      <c r="D33" s="5">
        <v>0</v>
      </c>
      <c r="E33" s="5" t="s">
        <v>212</v>
      </c>
      <c r="F33" s="5" t="s">
        <v>215</v>
      </c>
    </row>
    <row r="34" spans="1:6" x14ac:dyDescent="0.25">
      <c r="A34" s="5">
        <v>31</v>
      </c>
      <c r="B34" s="5" t="s">
        <v>217</v>
      </c>
      <c r="C34" s="5">
        <v>5438</v>
      </c>
      <c r="D34" s="5">
        <v>0</v>
      </c>
      <c r="E34" s="5" t="s">
        <v>212</v>
      </c>
      <c r="F34" s="5" t="s">
        <v>215</v>
      </c>
    </row>
    <row r="35" spans="1:6" x14ac:dyDescent="0.25">
      <c r="A35" s="5">
        <v>32</v>
      </c>
      <c r="B35" s="5" t="s">
        <v>217</v>
      </c>
      <c r="C35" s="5">
        <v>4604.7299999999996</v>
      </c>
      <c r="D35" s="5">
        <v>0</v>
      </c>
      <c r="E35" s="5" t="s">
        <v>212</v>
      </c>
      <c r="F35" s="5" t="s">
        <v>215</v>
      </c>
    </row>
    <row r="36" spans="1:6" x14ac:dyDescent="0.25">
      <c r="A36" s="5">
        <v>33</v>
      </c>
      <c r="B36" s="5" t="s">
        <v>217</v>
      </c>
      <c r="C36" s="5">
        <v>4988.5</v>
      </c>
      <c r="D36" s="5">
        <v>0</v>
      </c>
      <c r="E36" s="5" t="s">
        <v>212</v>
      </c>
      <c r="F36" s="5" t="s">
        <v>215</v>
      </c>
    </row>
    <row r="37" spans="1:6" x14ac:dyDescent="0.25">
      <c r="A37" s="5">
        <v>34</v>
      </c>
      <c r="B37" s="5" t="s">
        <v>217</v>
      </c>
      <c r="C37" s="5">
        <v>4988.5</v>
      </c>
      <c r="D37" s="5">
        <v>0</v>
      </c>
      <c r="E37" s="5" t="s">
        <v>212</v>
      </c>
      <c r="F37" s="5" t="s">
        <v>215</v>
      </c>
    </row>
    <row r="38" spans="1:6" x14ac:dyDescent="0.25">
      <c r="A38" s="5">
        <v>35</v>
      </c>
      <c r="B38" s="5" t="s">
        <v>217</v>
      </c>
      <c r="C38" s="5">
        <v>4741.5</v>
      </c>
      <c r="D38" s="5">
        <v>0</v>
      </c>
      <c r="E38" s="5" t="s">
        <v>212</v>
      </c>
      <c r="F38" s="5" t="s">
        <v>215</v>
      </c>
    </row>
    <row r="39" spans="1:6" x14ac:dyDescent="0.25">
      <c r="A39" s="5">
        <v>36</v>
      </c>
      <c r="B39" s="5" t="s">
        <v>217</v>
      </c>
      <c r="C39" s="5">
        <v>6797</v>
      </c>
      <c r="D39" s="5">
        <v>0</v>
      </c>
      <c r="E39" s="5" t="s">
        <v>212</v>
      </c>
      <c r="F39" s="5" t="s">
        <v>215</v>
      </c>
    </row>
    <row r="40" spans="1:6" x14ac:dyDescent="0.25">
      <c r="A40" s="5">
        <v>37</v>
      </c>
      <c r="B40" s="5" t="s">
        <v>217</v>
      </c>
      <c r="C40" s="5">
        <v>4604.7299999999996</v>
      </c>
      <c r="D40" s="5">
        <v>0</v>
      </c>
      <c r="E40" s="5" t="s">
        <v>212</v>
      </c>
      <c r="F40" s="5" t="s">
        <v>215</v>
      </c>
    </row>
    <row r="41" spans="1:6" x14ac:dyDescent="0.25">
      <c r="A41" s="5">
        <v>38</v>
      </c>
      <c r="B41" s="5" t="s">
        <v>217</v>
      </c>
      <c r="C41" s="5">
        <v>4317.2</v>
      </c>
      <c r="D41" s="5">
        <v>0</v>
      </c>
      <c r="E41" s="5" t="s">
        <v>212</v>
      </c>
      <c r="F41" s="5" t="s">
        <v>215</v>
      </c>
    </row>
    <row r="42" spans="1:6" x14ac:dyDescent="0.25">
      <c r="A42" s="5">
        <v>39</v>
      </c>
      <c r="B42" s="5" t="s">
        <v>217</v>
      </c>
      <c r="C42" s="5">
        <v>4604.7299999999996</v>
      </c>
      <c r="D42" s="5">
        <v>0</v>
      </c>
      <c r="E42" s="5" t="s">
        <v>212</v>
      </c>
      <c r="F42" s="5" t="s">
        <v>215</v>
      </c>
    </row>
    <row r="43" spans="1:6" x14ac:dyDescent="0.25">
      <c r="A43" s="5">
        <v>40</v>
      </c>
      <c r="B43" s="5" t="s">
        <v>217</v>
      </c>
      <c r="C43" s="5">
        <v>5438</v>
      </c>
      <c r="D43" s="5">
        <v>0</v>
      </c>
      <c r="E43" s="5" t="s">
        <v>212</v>
      </c>
      <c r="F43" s="5" t="s">
        <v>215</v>
      </c>
    </row>
    <row r="44" spans="1:6" x14ac:dyDescent="0.25">
      <c r="A44" s="5">
        <v>41</v>
      </c>
      <c r="B44" s="5" t="s">
        <v>217</v>
      </c>
      <c r="C44" s="5">
        <v>4988.5</v>
      </c>
      <c r="D44" s="5">
        <v>0</v>
      </c>
      <c r="E44" s="5" t="s">
        <v>212</v>
      </c>
      <c r="F44" s="5" t="s">
        <v>215</v>
      </c>
    </row>
    <row r="45" spans="1:6" x14ac:dyDescent="0.25">
      <c r="A45" s="5">
        <v>42</v>
      </c>
      <c r="B45" s="5" t="s">
        <v>217</v>
      </c>
      <c r="C45" s="5">
        <v>4741.5</v>
      </c>
      <c r="D45" s="5">
        <v>0</v>
      </c>
      <c r="E45" s="5" t="s">
        <v>212</v>
      </c>
      <c r="F45" s="5" t="s">
        <v>215</v>
      </c>
    </row>
    <row r="46" spans="1:6" x14ac:dyDescent="0.25">
      <c r="A46" s="5">
        <v>43</v>
      </c>
      <c r="B46" s="5" t="s">
        <v>217</v>
      </c>
      <c r="C46" s="5">
        <v>5438</v>
      </c>
      <c r="D46" s="5">
        <v>0</v>
      </c>
      <c r="E46" s="5" t="s">
        <v>212</v>
      </c>
      <c r="F46" s="5" t="s">
        <v>215</v>
      </c>
    </row>
    <row r="47" spans="1:6" x14ac:dyDescent="0.25">
      <c r="A47" s="5">
        <v>44</v>
      </c>
      <c r="B47" s="5" t="s">
        <v>217</v>
      </c>
      <c r="C47" s="5">
        <v>4988.5</v>
      </c>
      <c r="D47" s="5">
        <v>0</v>
      </c>
      <c r="E47" s="5" t="s">
        <v>212</v>
      </c>
      <c r="F47" s="5" t="s">
        <v>215</v>
      </c>
    </row>
    <row r="48" spans="1:6" x14ac:dyDescent="0.25">
      <c r="A48" s="5">
        <v>45</v>
      </c>
      <c r="B48" s="5" t="s">
        <v>217</v>
      </c>
      <c r="C48" s="5">
        <v>4741.5</v>
      </c>
      <c r="D48" s="5">
        <v>0</v>
      </c>
      <c r="E48" s="5" t="s">
        <v>212</v>
      </c>
      <c r="F48" s="5" t="s">
        <v>215</v>
      </c>
    </row>
    <row r="49" spans="1:6" x14ac:dyDescent="0.25">
      <c r="A49" s="5">
        <v>46</v>
      </c>
      <c r="B49" s="5" t="s">
        <v>217</v>
      </c>
      <c r="C49" s="5">
        <v>5577</v>
      </c>
      <c r="D49" s="5">
        <v>0</v>
      </c>
      <c r="E49" s="5" t="s">
        <v>212</v>
      </c>
      <c r="F49" s="5" t="s">
        <v>215</v>
      </c>
    </row>
    <row r="50" spans="1:6" x14ac:dyDescent="0.25">
      <c r="A50" s="5">
        <v>47</v>
      </c>
      <c r="B50" s="5" t="s">
        <v>217</v>
      </c>
      <c r="C50" s="5">
        <v>4967.7299999999996</v>
      </c>
      <c r="D50" s="5">
        <v>0</v>
      </c>
      <c r="E50" s="5" t="s">
        <v>212</v>
      </c>
      <c r="F50" s="5" t="s">
        <v>215</v>
      </c>
    </row>
    <row r="51" spans="1:6" x14ac:dyDescent="0.25">
      <c r="A51" s="5">
        <v>48</v>
      </c>
      <c r="B51" s="5" t="s">
        <v>217</v>
      </c>
      <c r="C51" s="5">
        <v>5415.2699999999995</v>
      </c>
      <c r="D51" s="5">
        <v>0</v>
      </c>
      <c r="E51" s="5" t="s">
        <v>212</v>
      </c>
      <c r="F51" s="5" t="s">
        <v>215</v>
      </c>
    </row>
    <row r="52" spans="1:6" x14ac:dyDescent="0.25">
      <c r="A52" s="5">
        <v>49</v>
      </c>
      <c r="B52" s="5" t="s">
        <v>217</v>
      </c>
      <c r="C52" s="5">
        <v>6976.67</v>
      </c>
      <c r="D52" s="5">
        <v>0</v>
      </c>
      <c r="E52" s="5" t="s">
        <v>212</v>
      </c>
      <c r="F52" s="5" t="s">
        <v>215</v>
      </c>
    </row>
    <row r="53" spans="1:6" x14ac:dyDescent="0.25">
      <c r="A53" s="5">
        <v>50</v>
      </c>
      <c r="B53" s="5" t="s">
        <v>217</v>
      </c>
      <c r="C53" s="5">
        <v>5846.5</v>
      </c>
      <c r="D53" s="5">
        <v>0</v>
      </c>
      <c r="E53" s="5" t="s">
        <v>212</v>
      </c>
      <c r="F53" s="5" t="s">
        <v>215</v>
      </c>
    </row>
    <row r="54" spans="1:6" x14ac:dyDescent="0.25">
      <c r="A54" s="5">
        <v>51</v>
      </c>
      <c r="B54" s="5" t="s">
        <v>217</v>
      </c>
      <c r="C54" s="5">
        <v>6976.67</v>
      </c>
      <c r="D54" s="5">
        <v>0</v>
      </c>
      <c r="E54" s="5" t="s">
        <v>212</v>
      </c>
      <c r="F54" s="5" t="s">
        <v>215</v>
      </c>
    </row>
    <row r="55" spans="1:6" x14ac:dyDescent="0.25">
      <c r="A55" s="5">
        <v>52</v>
      </c>
      <c r="B55" s="5" t="s">
        <v>217</v>
      </c>
      <c r="C55" s="5">
        <v>6550</v>
      </c>
      <c r="D55" s="5">
        <v>0</v>
      </c>
      <c r="E55" s="5" t="s">
        <v>212</v>
      </c>
      <c r="F55" s="5" t="s">
        <v>215</v>
      </c>
    </row>
    <row r="56" spans="1:6" x14ac:dyDescent="0.25">
      <c r="A56" s="5">
        <v>53</v>
      </c>
      <c r="B56" s="5" t="s">
        <v>217</v>
      </c>
      <c r="C56" s="5">
        <v>6976.67</v>
      </c>
      <c r="D56" s="5">
        <v>0</v>
      </c>
      <c r="E56" s="5" t="s">
        <v>212</v>
      </c>
      <c r="F56" s="5" t="s">
        <v>215</v>
      </c>
    </row>
    <row r="57" spans="1:6" x14ac:dyDescent="0.25">
      <c r="A57" s="5">
        <v>54</v>
      </c>
      <c r="B57" s="5" t="s">
        <v>217</v>
      </c>
      <c r="C57" s="5">
        <v>6236.27</v>
      </c>
      <c r="D57" s="5">
        <v>0</v>
      </c>
      <c r="E57" s="5" t="s">
        <v>212</v>
      </c>
      <c r="F57" s="5" t="s">
        <v>215</v>
      </c>
    </row>
    <row r="58" spans="1:6" x14ac:dyDescent="0.25">
      <c r="A58" s="5">
        <v>55</v>
      </c>
      <c r="B58" s="5" t="s">
        <v>217</v>
      </c>
      <c r="C58" s="5">
        <v>6976.67</v>
      </c>
      <c r="D58" s="5">
        <v>0</v>
      </c>
      <c r="E58" s="5" t="s">
        <v>212</v>
      </c>
      <c r="F58" s="5" t="s">
        <v>215</v>
      </c>
    </row>
    <row r="59" spans="1:6" x14ac:dyDescent="0.25">
      <c r="A59" s="5">
        <v>56</v>
      </c>
      <c r="B59" s="5" t="s">
        <v>217</v>
      </c>
      <c r="C59" s="5">
        <v>6976.67</v>
      </c>
      <c r="D59" s="5">
        <v>0</v>
      </c>
      <c r="E59" s="5" t="s">
        <v>212</v>
      </c>
      <c r="F59" s="5" t="s">
        <v>215</v>
      </c>
    </row>
    <row r="60" spans="1:6" x14ac:dyDescent="0.25">
      <c r="A60" s="5">
        <v>57</v>
      </c>
      <c r="B60" s="5" t="s">
        <v>217</v>
      </c>
      <c r="C60" s="5">
        <v>6976.67</v>
      </c>
      <c r="D60" s="5">
        <v>0</v>
      </c>
      <c r="E60" s="5" t="s">
        <v>212</v>
      </c>
      <c r="F60" s="5" t="s">
        <v>215</v>
      </c>
    </row>
    <row r="61" spans="1:6" x14ac:dyDescent="0.25">
      <c r="A61" s="5">
        <v>58</v>
      </c>
      <c r="B61" s="5" t="s">
        <v>217</v>
      </c>
      <c r="C61" s="5">
        <v>6236.27</v>
      </c>
      <c r="D61" s="5">
        <v>0</v>
      </c>
      <c r="E61" s="5" t="s">
        <v>212</v>
      </c>
      <c r="F61" s="5" t="s">
        <v>215</v>
      </c>
    </row>
    <row r="62" spans="1:6" x14ac:dyDescent="0.25">
      <c r="A62" s="5">
        <v>59</v>
      </c>
      <c r="B62" s="5" t="s">
        <v>217</v>
      </c>
      <c r="C62" s="5">
        <v>6976.67</v>
      </c>
      <c r="D62" s="5">
        <v>0</v>
      </c>
      <c r="E62" s="5" t="s">
        <v>212</v>
      </c>
      <c r="F62" s="5" t="s">
        <v>215</v>
      </c>
    </row>
    <row r="63" spans="1:6" x14ac:dyDescent="0.25">
      <c r="A63" s="5">
        <v>60</v>
      </c>
      <c r="B63" s="5" t="s">
        <v>217</v>
      </c>
      <c r="C63" s="5">
        <v>6976.67</v>
      </c>
      <c r="D63" s="5">
        <v>0</v>
      </c>
      <c r="E63" s="5" t="s">
        <v>212</v>
      </c>
      <c r="F63" s="5" t="s">
        <v>215</v>
      </c>
    </row>
    <row r="64" spans="1:6" x14ac:dyDescent="0.25">
      <c r="A64" s="5">
        <v>61</v>
      </c>
      <c r="B64" s="5" t="s">
        <v>217</v>
      </c>
      <c r="C64" s="5">
        <v>6976.67</v>
      </c>
      <c r="D64" s="5">
        <v>0</v>
      </c>
      <c r="E64" s="5" t="s">
        <v>212</v>
      </c>
      <c r="F64" s="5" t="s">
        <v>215</v>
      </c>
    </row>
    <row r="65" spans="1:6" x14ac:dyDescent="0.25">
      <c r="A65" s="5">
        <v>62</v>
      </c>
      <c r="B65" s="5" t="s">
        <v>217</v>
      </c>
      <c r="C65" s="5">
        <v>6550</v>
      </c>
      <c r="D65" s="5">
        <v>0</v>
      </c>
      <c r="E65" s="5" t="s">
        <v>212</v>
      </c>
      <c r="F65" s="5" t="s">
        <v>215</v>
      </c>
    </row>
    <row r="66" spans="1:6" x14ac:dyDescent="0.25">
      <c r="A66" s="5">
        <v>63</v>
      </c>
      <c r="B66" s="5" t="s">
        <v>217</v>
      </c>
      <c r="C66" s="5">
        <v>6976.67</v>
      </c>
      <c r="D66" s="5">
        <v>0</v>
      </c>
      <c r="E66" s="5" t="s">
        <v>212</v>
      </c>
      <c r="F66" s="5" t="s">
        <v>215</v>
      </c>
    </row>
    <row r="67" spans="1:6" x14ac:dyDescent="0.25">
      <c r="A67" s="5">
        <v>64</v>
      </c>
      <c r="B67" s="5" t="s">
        <v>217</v>
      </c>
      <c r="C67" s="5">
        <v>6976.67</v>
      </c>
      <c r="D67" s="5">
        <v>0</v>
      </c>
      <c r="E67" s="5" t="s">
        <v>212</v>
      </c>
      <c r="F67" s="5" t="s">
        <v>215</v>
      </c>
    </row>
    <row r="68" spans="1:6" x14ac:dyDescent="0.25">
      <c r="A68" s="5">
        <v>65</v>
      </c>
      <c r="B68" s="5" t="s">
        <v>217</v>
      </c>
      <c r="C68" s="5">
        <v>5066.97</v>
      </c>
      <c r="D68" s="5">
        <v>0</v>
      </c>
      <c r="E68" s="5" t="s">
        <v>212</v>
      </c>
      <c r="F68" s="5" t="s">
        <v>215</v>
      </c>
    </row>
    <row r="69" spans="1:6" x14ac:dyDescent="0.25">
      <c r="A69" s="5">
        <v>66</v>
      </c>
      <c r="B69" s="5" t="s">
        <v>217</v>
      </c>
      <c r="C69" s="5">
        <v>6550</v>
      </c>
      <c r="D69" s="5">
        <v>0</v>
      </c>
      <c r="E69" s="5" t="s">
        <v>212</v>
      </c>
      <c r="F69" s="5" t="s">
        <v>215</v>
      </c>
    </row>
    <row r="70" spans="1:6" x14ac:dyDescent="0.25">
      <c r="A70" s="5">
        <v>67</v>
      </c>
      <c r="B70" s="5" t="s">
        <v>217</v>
      </c>
      <c r="C70" s="5">
        <v>6976.67</v>
      </c>
      <c r="D70" s="5">
        <v>0</v>
      </c>
      <c r="E70" s="5" t="s">
        <v>212</v>
      </c>
      <c r="F70" s="5" t="s">
        <v>215</v>
      </c>
    </row>
    <row r="71" spans="1:6" x14ac:dyDescent="0.25">
      <c r="A71" s="5">
        <v>68</v>
      </c>
      <c r="B71" s="5" t="s">
        <v>217</v>
      </c>
      <c r="C71" s="5">
        <v>6976.67</v>
      </c>
      <c r="D71" s="5">
        <v>0</v>
      </c>
      <c r="E71" s="5" t="s">
        <v>212</v>
      </c>
      <c r="F71" s="5" t="s">
        <v>215</v>
      </c>
    </row>
    <row r="72" spans="1:6" x14ac:dyDescent="0.25">
      <c r="A72" s="5">
        <v>69</v>
      </c>
      <c r="B72" s="5" t="s">
        <v>217</v>
      </c>
      <c r="C72" s="5">
        <v>6976.67</v>
      </c>
      <c r="D72" s="5">
        <v>0</v>
      </c>
      <c r="E72" s="5" t="s">
        <v>212</v>
      </c>
      <c r="F72" s="5" t="s">
        <v>215</v>
      </c>
    </row>
    <row r="73" spans="1:6" x14ac:dyDescent="0.25">
      <c r="A73" s="5">
        <v>70</v>
      </c>
      <c r="B73" s="5" t="s">
        <v>217</v>
      </c>
      <c r="C73" s="5">
        <v>6976.67</v>
      </c>
      <c r="D73" s="5">
        <v>0</v>
      </c>
      <c r="E73" s="5" t="s">
        <v>212</v>
      </c>
      <c r="F73" s="5" t="s">
        <v>215</v>
      </c>
    </row>
    <row r="74" spans="1:6" x14ac:dyDescent="0.25">
      <c r="A74" s="5">
        <v>71</v>
      </c>
      <c r="B74" s="5" t="s">
        <v>217</v>
      </c>
      <c r="C74" s="5">
        <v>6976.67</v>
      </c>
      <c r="D74" s="5">
        <v>0</v>
      </c>
      <c r="E74" s="5" t="s">
        <v>212</v>
      </c>
      <c r="F74" s="5" t="s">
        <v>215</v>
      </c>
    </row>
    <row r="75" spans="1:6" x14ac:dyDescent="0.25">
      <c r="A75" s="5">
        <v>72</v>
      </c>
      <c r="B75" s="5" t="s">
        <v>217</v>
      </c>
      <c r="C75" s="5">
        <v>6976.67</v>
      </c>
      <c r="D75" s="5">
        <v>0</v>
      </c>
      <c r="E75" s="5" t="s">
        <v>212</v>
      </c>
      <c r="F75" s="5" t="s">
        <v>215</v>
      </c>
    </row>
    <row r="76" spans="1:6" x14ac:dyDescent="0.25">
      <c r="A76" s="5">
        <v>73</v>
      </c>
      <c r="B76" s="5" t="s">
        <v>217</v>
      </c>
      <c r="C76" s="5">
        <v>6976.67</v>
      </c>
      <c r="D76" s="5">
        <v>0</v>
      </c>
      <c r="E76" s="5" t="s">
        <v>212</v>
      </c>
      <c r="F76" s="5" t="s">
        <v>215</v>
      </c>
    </row>
    <row r="77" spans="1:6" x14ac:dyDescent="0.25">
      <c r="A77" s="5">
        <v>74</v>
      </c>
      <c r="B77" s="5" t="s">
        <v>217</v>
      </c>
      <c r="C77" s="5">
        <v>6976.67</v>
      </c>
      <c r="D77" s="5">
        <v>0</v>
      </c>
      <c r="E77" s="5" t="s">
        <v>212</v>
      </c>
      <c r="F77" s="5" t="s">
        <v>215</v>
      </c>
    </row>
    <row r="78" spans="1:6" x14ac:dyDescent="0.25">
      <c r="A78" s="5">
        <v>75</v>
      </c>
      <c r="B78" s="5" t="s">
        <v>217</v>
      </c>
      <c r="C78" s="5">
        <v>6976.67</v>
      </c>
      <c r="D78" s="5">
        <v>0</v>
      </c>
      <c r="E78" s="5" t="s">
        <v>212</v>
      </c>
      <c r="F78" s="5" t="s">
        <v>215</v>
      </c>
    </row>
    <row r="79" spans="1:6" x14ac:dyDescent="0.25">
      <c r="A79" s="5">
        <v>76</v>
      </c>
      <c r="B79" s="5" t="s">
        <v>217</v>
      </c>
      <c r="C79" s="5">
        <v>6976.67</v>
      </c>
      <c r="D79" s="5">
        <v>0</v>
      </c>
      <c r="E79" s="5" t="s">
        <v>212</v>
      </c>
      <c r="F79" s="5" t="s">
        <v>215</v>
      </c>
    </row>
    <row r="80" spans="1:6" x14ac:dyDescent="0.25">
      <c r="A80" s="5">
        <v>77</v>
      </c>
      <c r="B80" s="5" t="s">
        <v>217</v>
      </c>
      <c r="C80" s="5">
        <v>6976.67</v>
      </c>
      <c r="D80" s="5">
        <v>0</v>
      </c>
      <c r="E80" s="5" t="s">
        <v>212</v>
      </c>
      <c r="F80" s="5" t="s">
        <v>215</v>
      </c>
    </row>
    <row r="81" spans="1:6" x14ac:dyDescent="0.25">
      <c r="A81" s="5">
        <v>78</v>
      </c>
      <c r="B81" s="5" t="s">
        <v>217</v>
      </c>
      <c r="C81" s="5">
        <v>6976.67</v>
      </c>
      <c r="D81" s="5">
        <v>0</v>
      </c>
      <c r="E81" s="5" t="s">
        <v>212</v>
      </c>
      <c r="F81" s="5" t="s">
        <v>215</v>
      </c>
    </row>
    <row r="82" spans="1:6" x14ac:dyDescent="0.25">
      <c r="A82" s="5">
        <v>79</v>
      </c>
      <c r="B82" s="5" t="s">
        <v>217</v>
      </c>
      <c r="C82" s="5">
        <v>6976.67</v>
      </c>
      <c r="D82" s="5">
        <v>0</v>
      </c>
      <c r="E82" s="5" t="s">
        <v>212</v>
      </c>
      <c r="F82" s="5" t="s">
        <v>215</v>
      </c>
    </row>
    <row r="83" spans="1:6" x14ac:dyDescent="0.25">
      <c r="A83" s="5">
        <v>80</v>
      </c>
      <c r="B83" s="5" t="s">
        <v>217</v>
      </c>
      <c r="C83" s="5">
        <v>6976.67</v>
      </c>
      <c r="D83" s="5">
        <v>0</v>
      </c>
      <c r="E83" s="5" t="s">
        <v>212</v>
      </c>
      <c r="F83" s="5" t="s">
        <v>215</v>
      </c>
    </row>
    <row r="84" spans="1:6" x14ac:dyDescent="0.25">
      <c r="A84" s="5">
        <v>81</v>
      </c>
      <c r="B84" s="5" t="s">
        <v>217</v>
      </c>
      <c r="C84" s="5">
        <v>6976.67</v>
      </c>
      <c r="D84" s="5">
        <v>0</v>
      </c>
      <c r="E84" s="5" t="s">
        <v>212</v>
      </c>
      <c r="F84" s="5" t="s">
        <v>215</v>
      </c>
    </row>
    <row r="85" spans="1:6" x14ac:dyDescent="0.25">
      <c r="A85" s="5">
        <v>82</v>
      </c>
      <c r="B85" s="5" t="s">
        <v>217</v>
      </c>
      <c r="C85" s="5">
        <v>6550</v>
      </c>
      <c r="D85" s="5">
        <v>0</v>
      </c>
      <c r="E85" s="5" t="s">
        <v>212</v>
      </c>
      <c r="F85" s="5" t="s">
        <v>215</v>
      </c>
    </row>
    <row r="86" spans="1:6" x14ac:dyDescent="0.25">
      <c r="A86" s="5">
        <v>83</v>
      </c>
      <c r="B86" s="5" t="s">
        <v>217</v>
      </c>
      <c r="C86" s="5">
        <v>6976.67</v>
      </c>
      <c r="D86" s="5">
        <v>0</v>
      </c>
      <c r="E86" s="5" t="s">
        <v>212</v>
      </c>
      <c r="F86" s="5" t="s">
        <v>215</v>
      </c>
    </row>
    <row r="87" spans="1:6" x14ac:dyDescent="0.25">
      <c r="A87" s="5">
        <v>84</v>
      </c>
      <c r="B87" s="5" t="s">
        <v>217</v>
      </c>
      <c r="C87" s="5">
        <v>6236.27</v>
      </c>
      <c r="D87" s="5">
        <v>0</v>
      </c>
      <c r="E87" s="5" t="s">
        <v>212</v>
      </c>
      <c r="F87" s="5" t="s">
        <v>215</v>
      </c>
    </row>
    <row r="88" spans="1:6" x14ac:dyDescent="0.25">
      <c r="A88" s="5">
        <v>85</v>
      </c>
      <c r="B88" s="5" t="s">
        <v>217</v>
      </c>
      <c r="C88" s="5">
        <v>6976.67</v>
      </c>
      <c r="D88" s="5">
        <v>0</v>
      </c>
      <c r="E88" s="5" t="s">
        <v>212</v>
      </c>
      <c r="F88" s="5" t="s">
        <v>215</v>
      </c>
    </row>
    <row r="89" spans="1:6" x14ac:dyDescent="0.25">
      <c r="A89" s="5">
        <v>86</v>
      </c>
      <c r="B89" s="5" t="s">
        <v>217</v>
      </c>
      <c r="C89" s="5">
        <v>6550</v>
      </c>
      <c r="D89" s="5">
        <v>0</v>
      </c>
      <c r="E89" s="5" t="s">
        <v>212</v>
      </c>
      <c r="F89" s="5" t="s">
        <v>215</v>
      </c>
    </row>
    <row r="90" spans="1:6" x14ac:dyDescent="0.25">
      <c r="A90" s="5">
        <v>87</v>
      </c>
      <c r="B90" s="5" t="s">
        <v>217</v>
      </c>
      <c r="C90" s="5">
        <v>6976.67</v>
      </c>
      <c r="D90" s="5">
        <v>0</v>
      </c>
      <c r="E90" s="5" t="s">
        <v>212</v>
      </c>
      <c r="F90" s="5" t="s">
        <v>215</v>
      </c>
    </row>
    <row r="91" spans="1:6" x14ac:dyDescent="0.25">
      <c r="A91" s="5">
        <v>88</v>
      </c>
      <c r="B91" s="5" t="s">
        <v>217</v>
      </c>
      <c r="C91" s="5">
        <v>6910.53</v>
      </c>
      <c r="D91" s="5">
        <v>0</v>
      </c>
      <c r="E91" s="5" t="s">
        <v>212</v>
      </c>
      <c r="F91" s="5" t="s">
        <v>215</v>
      </c>
    </row>
    <row r="92" spans="1:6" x14ac:dyDescent="0.25">
      <c r="A92" s="5">
        <v>89</v>
      </c>
      <c r="B92" s="5" t="s">
        <v>217</v>
      </c>
      <c r="C92" s="5">
        <v>5764</v>
      </c>
      <c r="D92" s="5">
        <v>0</v>
      </c>
      <c r="E92" s="5" t="s">
        <v>212</v>
      </c>
      <c r="F92" s="5" t="s">
        <v>215</v>
      </c>
    </row>
    <row r="93" spans="1:6" x14ac:dyDescent="0.25">
      <c r="A93" s="5">
        <v>90</v>
      </c>
      <c r="B93" s="5" t="s">
        <v>217</v>
      </c>
      <c r="C93" s="5">
        <v>6910.53</v>
      </c>
      <c r="D93" s="5">
        <v>0</v>
      </c>
      <c r="E93" s="5" t="s">
        <v>212</v>
      </c>
      <c r="F93" s="5" t="s">
        <v>215</v>
      </c>
    </row>
    <row r="94" spans="1:6" x14ac:dyDescent="0.25">
      <c r="A94" s="5">
        <v>91</v>
      </c>
      <c r="B94" s="5" t="s">
        <v>217</v>
      </c>
      <c r="C94" s="5">
        <v>6910.53</v>
      </c>
      <c r="D94" s="5">
        <v>0</v>
      </c>
      <c r="E94" s="5" t="s">
        <v>212</v>
      </c>
      <c r="F94" s="5" t="s">
        <v>215</v>
      </c>
    </row>
    <row r="95" spans="1:6" x14ac:dyDescent="0.25">
      <c r="A95" s="5">
        <v>92</v>
      </c>
      <c r="B95" s="5" t="s">
        <v>217</v>
      </c>
      <c r="C95" s="5">
        <v>4995.47</v>
      </c>
      <c r="D95" s="5">
        <v>0</v>
      </c>
      <c r="E95" s="5" t="s">
        <v>212</v>
      </c>
      <c r="F95" s="5" t="s">
        <v>215</v>
      </c>
    </row>
    <row r="96" spans="1:6" x14ac:dyDescent="0.25">
      <c r="A96" s="5">
        <v>93</v>
      </c>
      <c r="B96" s="5" t="s">
        <v>217</v>
      </c>
      <c r="C96" s="5">
        <v>6910.53</v>
      </c>
      <c r="D96" s="5">
        <v>0</v>
      </c>
      <c r="E96" s="5" t="s">
        <v>212</v>
      </c>
      <c r="F96" s="5" t="s">
        <v>215</v>
      </c>
    </row>
    <row r="97" spans="1:6" x14ac:dyDescent="0.25">
      <c r="A97" s="5">
        <v>94</v>
      </c>
      <c r="B97" s="5" t="s">
        <v>217</v>
      </c>
      <c r="C97" s="5">
        <v>6910.53</v>
      </c>
      <c r="D97" s="5">
        <v>0</v>
      </c>
      <c r="E97" s="5" t="s">
        <v>212</v>
      </c>
      <c r="F97" s="5" t="s">
        <v>215</v>
      </c>
    </row>
    <row r="98" spans="1:6" x14ac:dyDescent="0.25">
      <c r="A98" s="5">
        <v>95</v>
      </c>
      <c r="B98" s="5" t="s">
        <v>217</v>
      </c>
      <c r="C98" s="5">
        <v>6910.53</v>
      </c>
      <c r="D98" s="5">
        <v>0</v>
      </c>
      <c r="E98" s="5" t="s">
        <v>212</v>
      </c>
      <c r="F98" s="5" t="s">
        <v>215</v>
      </c>
    </row>
    <row r="99" spans="1:6" x14ac:dyDescent="0.25">
      <c r="A99" s="5">
        <v>96</v>
      </c>
      <c r="B99" s="5" t="s">
        <v>217</v>
      </c>
      <c r="C99" s="5">
        <v>6910.53</v>
      </c>
      <c r="D99" s="5">
        <v>0</v>
      </c>
      <c r="E99" s="5" t="s">
        <v>212</v>
      </c>
      <c r="F99" s="5" t="s">
        <v>215</v>
      </c>
    </row>
    <row r="100" spans="1:6" x14ac:dyDescent="0.25">
      <c r="A100" s="5">
        <v>97</v>
      </c>
      <c r="B100" s="5" t="s">
        <v>217</v>
      </c>
      <c r="C100" s="5">
        <v>5764</v>
      </c>
      <c r="D100" s="5">
        <v>0</v>
      </c>
      <c r="E100" s="5" t="s">
        <v>212</v>
      </c>
      <c r="F100" s="5" t="s">
        <v>215</v>
      </c>
    </row>
    <row r="101" spans="1:6" x14ac:dyDescent="0.25">
      <c r="A101" s="5">
        <v>98</v>
      </c>
      <c r="B101" s="5" t="s">
        <v>217</v>
      </c>
      <c r="C101" s="5">
        <v>6910.53</v>
      </c>
      <c r="D101" s="5">
        <v>0</v>
      </c>
      <c r="E101" s="5" t="s">
        <v>212</v>
      </c>
      <c r="F101" s="5" t="s">
        <v>215</v>
      </c>
    </row>
    <row r="102" spans="1:6" x14ac:dyDescent="0.25">
      <c r="A102" s="5">
        <v>99</v>
      </c>
      <c r="B102" s="5" t="s">
        <v>217</v>
      </c>
      <c r="C102" s="5">
        <v>6910.53</v>
      </c>
      <c r="D102" s="5">
        <v>0</v>
      </c>
      <c r="E102" s="5" t="s">
        <v>212</v>
      </c>
      <c r="F102" s="5" t="s">
        <v>215</v>
      </c>
    </row>
    <row r="103" spans="1:6" x14ac:dyDescent="0.25">
      <c r="A103" s="5">
        <v>100</v>
      </c>
      <c r="B103" s="5" t="s">
        <v>217</v>
      </c>
      <c r="C103" s="5">
        <v>6910.53</v>
      </c>
      <c r="D103" s="5">
        <v>0</v>
      </c>
      <c r="E103" s="5" t="s">
        <v>212</v>
      </c>
      <c r="F103" s="5" t="s">
        <v>215</v>
      </c>
    </row>
    <row r="104" spans="1:6" x14ac:dyDescent="0.25">
      <c r="A104" s="5">
        <v>101</v>
      </c>
      <c r="B104" s="5" t="s">
        <v>217</v>
      </c>
      <c r="C104" s="5">
        <v>6910.53</v>
      </c>
      <c r="D104" s="5">
        <v>0</v>
      </c>
      <c r="E104" s="5" t="s">
        <v>212</v>
      </c>
      <c r="F104" s="5" t="s">
        <v>215</v>
      </c>
    </row>
    <row r="105" spans="1:6" x14ac:dyDescent="0.25">
      <c r="A105" s="5">
        <v>102</v>
      </c>
      <c r="B105" s="5" t="s">
        <v>217</v>
      </c>
      <c r="C105" s="5">
        <v>6910.53</v>
      </c>
      <c r="D105" s="5">
        <v>0</v>
      </c>
      <c r="E105" s="5" t="s">
        <v>212</v>
      </c>
      <c r="F105" s="5" t="s">
        <v>215</v>
      </c>
    </row>
    <row r="106" spans="1:6" x14ac:dyDescent="0.25">
      <c r="A106" s="5">
        <v>103</v>
      </c>
      <c r="B106" s="5" t="s">
        <v>217</v>
      </c>
      <c r="C106" s="5">
        <v>6910.53</v>
      </c>
      <c r="D106" s="5">
        <v>0</v>
      </c>
      <c r="E106" s="5" t="s">
        <v>212</v>
      </c>
      <c r="F106" s="5" t="s">
        <v>215</v>
      </c>
    </row>
    <row r="107" spans="1:6" x14ac:dyDescent="0.25">
      <c r="A107" s="5">
        <v>104</v>
      </c>
      <c r="B107" s="5" t="s">
        <v>217</v>
      </c>
      <c r="C107" s="5">
        <v>6910.53</v>
      </c>
      <c r="D107" s="5">
        <v>0</v>
      </c>
      <c r="E107" s="5" t="s">
        <v>212</v>
      </c>
      <c r="F107" s="5" t="s">
        <v>215</v>
      </c>
    </row>
    <row r="108" spans="1:6" x14ac:dyDescent="0.25">
      <c r="A108" s="5">
        <v>105</v>
      </c>
      <c r="B108" s="5" t="s">
        <v>217</v>
      </c>
      <c r="C108" s="5">
        <v>6910.53</v>
      </c>
      <c r="D108" s="5">
        <v>0</v>
      </c>
      <c r="E108" s="5" t="s">
        <v>212</v>
      </c>
      <c r="F108" s="5" t="s">
        <v>215</v>
      </c>
    </row>
    <row r="109" spans="1:6" x14ac:dyDescent="0.25">
      <c r="A109" s="5">
        <v>106</v>
      </c>
      <c r="B109" s="5" t="s">
        <v>217</v>
      </c>
      <c r="C109" s="5">
        <v>6910.53</v>
      </c>
      <c r="D109" s="5">
        <v>0</v>
      </c>
      <c r="E109" s="5" t="s">
        <v>212</v>
      </c>
      <c r="F109" s="5" t="s">
        <v>215</v>
      </c>
    </row>
    <row r="110" spans="1:6" x14ac:dyDescent="0.25">
      <c r="A110" s="5">
        <v>107</v>
      </c>
      <c r="B110" s="5" t="s">
        <v>217</v>
      </c>
      <c r="C110" s="5">
        <v>6910.53</v>
      </c>
      <c r="D110" s="5">
        <v>0</v>
      </c>
      <c r="E110" s="5" t="s">
        <v>212</v>
      </c>
      <c r="F110" s="5" t="s">
        <v>215</v>
      </c>
    </row>
    <row r="111" spans="1:6" x14ac:dyDescent="0.25">
      <c r="A111" s="5">
        <v>108</v>
      </c>
      <c r="B111" s="5" t="s">
        <v>217</v>
      </c>
      <c r="C111" s="5">
        <v>6910.53</v>
      </c>
      <c r="D111" s="5">
        <v>0</v>
      </c>
      <c r="E111" s="5" t="s">
        <v>212</v>
      </c>
      <c r="F111" s="5" t="s">
        <v>215</v>
      </c>
    </row>
    <row r="112" spans="1:6" x14ac:dyDescent="0.25">
      <c r="A112" s="5">
        <v>109</v>
      </c>
      <c r="B112" s="5" t="s">
        <v>217</v>
      </c>
      <c r="C112" s="5">
        <v>6910.53</v>
      </c>
      <c r="D112" s="5">
        <v>0</v>
      </c>
      <c r="E112" s="5" t="s">
        <v>212</v>
      </c>
      <c r="F112" s="5" t="s">
        <v>215</v>
      </c>
    </row>
    <row r="113" spans="1:6" x14ac:dyDescent="0.25">
      <c r="A113" s="5">
        <v>110</v>
      </c>
      <c r="B113" s="5" t="s">
        <v>217</v>
      </c>
      <c r="C113" s="5">
        <v>6910.53</v>
      </c>
      <c r="D113" s="5">
        <v>0</v>
      </c>
      <c r="E113" s="5" t="s">
        <v>212</v>
      </c>
      <c r="F113" s="5" t="s">
        <v>215</v>
      </c>
    </row>
    <row r="114" spans="1:6" x14ac:dyDescent="0.25">
      <c r="A114" s="5">
        <v>111</v>
      </c>
      <c r="B114" s="5" t="s">
        <v>217</v>
      </c>
      <c r="C114" s="5">
        <v>6910.53</v>
      </c>
      <c r="D114" s="5">
        <v>0</v>
      </c>
      <c r="E114" s="5" t="s">
        <v>212</v>
      </c>
      <c r="F114" s="5" t="s">
        <v>215</v>
      </c>
    </row>
    <row r="115" spans="1:6" x14ac:dyDescent="0.25">
      <c r="A115" s="5">
        <v>112</v>
      </c>
      <c r="B115" s="5" t="s">
        <v>217</v>
      </c>
      <c r="C115" s="5">
        <v>6910.53</v>
      </c>
      <c r="D115" s="5">
        <v>0</v>
      </c>
      <c r="E115" s="5" t="s">
        <v>212</v>
      </c>
      <c r="F115" s="5" t="s">
        <v>215</v>
      </c>
    </row>
    <row r="116" spans="1:6" x14ac:dyDescent="0.25">
      <c r="A116" s="5">
        <v>113</v>
      </c>
      <c r="B116" s="5" t="s">
        <v>217</v>
      </c>
      <c r="C116" s="5">
        <v>6910.53</v>
      </c>
      <c r="D116" s="5">
        <v>0</v>
      </c>
      <c r="E116" s="5" t="s">
        <v>212</v>
      </c>
      <c r="F116" s="5" t="s">
        <v>215</v>
      </c>
    </row>
    <row r="117" spans="1:6" x14ac:dyDescent="0.25">
      <c r="A117" s="5">
        <v>114</v>
      </c>
      <c r="B117" s="5" t="s">
        <v>217</v>
      </c>
      <c r="C117" s="5">
        <v>6910.53</v>
      </c>
      <c r="D117" s="5">
        <v>0</v>
      </c>
      <c r="E117" s="5" t="s">
        <v>212</v>
      </c>
      <c r="F117" s="5" t="s">
        <v>215</v>
      </c>
    </row>
    <row r="118" spans="1:6" x14ac:dyDescent="0.25">
      <c r="A118" s="5">
        <v>115</v>
      </c>
      <c r="B118" s="5" t="s">
        <v>217</v>
      </c>
      <c r="C118" s="5">
        <v>6488</v>
      </c>
      <c r="D118" s="5">
        <v>0</v>
      </c>
      <c r="E118" s="5" t="s">
        <v>212</v>
      </c>
      <c r="F118" s="5" t="s">
        <v>215</v>
      </c>
    </row>
    <row r="119" spans="1:6" x14ac:dyDescent="0.25">
      <c r="A119" s="5">
        <v>116</v>
      </c>
      <c r="B119" s="5" t="s">
        <v>217</v>
      </c>
      <c r="C119" s="5">
        <v>6910.53</v>
      </c>
      <c r="D119" s="5">
        <v>0</v>
      </c>
      <c r="E119" s="5" t="s">
        <v>212</v>
      </c>
      <c r="F119" s="5" t="s">
        <v>215</v>
      </c>
    </row>
    <row r="120" spans="1:6" x14ac:dyDescent="0.25">
      <c r="A120" s="5">
        <v>117</v>
      </c>
      <c r="B120" s="5" t="s">
        <v>217</v>
      </c>
      <c r="C120" s="5">
        <v>5764</v>
      </c>
      <c r="D120" s="5">
        <v>0</v>
      </c>
      <c r="E120" s="5" t="s">
        <v>212</v>
      </c>
      <c r="F120" s="5" t="s">
        <v>215</v>
      </c>
    </row>
    <row r="121" spans="1:6" x14ac:dyDescent="0.25">
      <c r="A121" s="5">
        <v>118</v>
      </c>
      <c r="B121" s="5" t="s">
        <v>217</v>
      </c>
      <c r="C121" s="5">
        <v>6910.53</v>
      </c>
      <c r="D121" s="5">
        <v>0</v>
      </c>
      <c r="E121" s="5" t="s">
        <v>212</v>
      </c>
      <c r="F121" s="5" t="s">
        <v>215</v>
      </c>
    </row>
    <row r="122" spans="1:6" x14ac:dyDescent="0.25">
      <c r="A122" s="5">
        <v>119</v>
      </c>
      <c r="B122" s="5" t="s">
        <v>217</v>
      </c>
      <c r="C122" s="5">
        <v>6910.53</v>
      </c>
      <c r="D122" s="5">
        <v>0</v>
      </c>
      <c r="E122" s="5" t="s">
        <v>212</v>
      </c>
      <c r="F122" s="5" t="s">
        <v>215</v>
      </c>
    </row>
    <row r="123" spans="1:6" x14ac:dyDescent="0.25">
      <c r="A123" s="5">
        <v>120</v>
      </c>
      <c r="B123" s="5" t="s">
        <v>217</v>
      </c>
      <c r="C123" s="5">
        <v>6910.53</v>
      </c>
      <c r="D123" s="5">
        <v>0</v>
      </c>
      <c r="E123" s="5" t="s">
        <v>212</v>
      </c>
      <c r="F123" s="5" t="s">
        <v>215</v>
      </c>
    </row>
    <row r="124" spans="1:6" x14ac:dyDescent="0.25">
      <c r="A124" s="5">
        <v>121</v>
      </c>
      <c r="B124" s="5" t="s">
        <v>217</v>
      </c>
      <c r="C124" s="5">
        <v>6910.53</v>
      </c>
      <c r="D124" s="5">
        <v>0</v>
      </c>
      <c r="E124" s="5" t="s">
        <v>212</v>
      </c>
      <c r="F124" s="5" t="s">
        <v>215</v>
      </c>
    </row>
    <row r="125" spans="1:6" x14ac:dyDescent="0.25">
      <c r="A125" s="5">
        <v>122</v>
      </c>
      <c r="B125" s="5" t="s">
        <v>217</v>
      </c>
      <c r="C125" s="5">
        <v>6152.4699999999993</v>
      </c>
      <c r="D125" s="5">
        <v>0</v>
      </c>
      <c r="E125" s="5" t="s">
        <v>212</v>
      </c>
      <c r="F125" s="5" t="s">
        <v>215</v>
      </c>
    </row>
    <row r="126" spans="1:6" x14ac:dyDescent="0.25">
      <c r="A126" s="5">
        <v>123</v>
      </c>
      <c r="B126" s="5" t="s">
        <v>217</v>
      </c>
      <c r="C126" s="5">
        <v>5768.2</v>
      </c>
      <c r="D126" s="5">
        <v>0</v>
      </c>
      <c r="E126" s="5" t="s">
        <v>212</v>
      </c>
      <c r="F126" s="5" t="s">
        <v>215</v>
      </c>
    </row>
    <row r="127" spans="1:6" x14ac:dyDescent="0.25">
      <c r="A127" s="5">
        <v>124</v>
      </c>
      <c r="B127" s="5" t="s">
        <v>217</v>
      </c>
      <c r="C127" s="5">
        <v>6858.8</v>
      </c>
      <c r="D127" s="5">
        <v>0</v>
      </c>
      <c r="E127" s="5" t="s">
        <v>212</v>
      </c>
      <c r="F127" s="5" t="s">
        <v>215</v>
      </c>
    </row>
    <row r="128" spans="1:6" x14ac:dyDescent="0.25">
      <c r="A128" s="5">
        <v>125</v>
      </c>
      <c r="B128" s="5" t="s">
        <v>217</v>
      </c>
      <c r="C128" s="5">
        <v>6858.8</v>
      </c>
      <c r="D128" s="5">
        <v>0</v>
      </c>
      <c r="E128" s="5" t="s">
        <v>212</v>
      </c>
      <c r="F128" s="5" t="s">
        <v>215</v>
      </c>
    </row>
    <row r="129" spans="1:6" x14ac:dyDescent="0.25">
      <c r="A129" s="5">
        <v>126</v>
      </c>
      <c r="B129" s="5" t="s">
        <v>217</v>
      </c>
      <c r="C129" s="5">
        <v>6858.8</v>
      </c>
      <c r="D129" s="5">
        <v>0</v>
      </c>
      <c r="E129" s="5" t="s">
        <v>212</v>
      </c>
      <c r="F129" s="5" t="s">
        <v>215</v>
      </c>
    </row>
    <row r="130" spans="1:6" x14ac:dyDescent="0.25">
      <c r="A130" s="5">
        <v>127</v>
      </c>
      <c r="B130" s="5" t="s">
        <v>217</v>
      </c>
      <c r="C130" s="5">
        <v>6858.8</v>
      </c>
      <c r="D130" s="5">
        <v>0</v>
      </c>
      <c r="E130" s="5" t="s">
        <v>212</v>
      </c>
      <c r="F130" s="5" t="s">
        <v>215</v>
      </c>
    </row>
    <row r="131" spans="1:6" x14ac:dyDescent="0.25">
      <c r="A131" s="5">
        <v>128</v>
      </c>
      <c r="B131" s="5" t="s">
        <v>217</v>
      </c>
      <c r="C131" s="5">
        <v>6858.8</v>
      </c>
      <c r="D131" s="5">
        <v>0</v>
      </c>
      <c r="E131" s="5" t="s">
        <v>212</v>
      </c>
      <c r="F131" s="5" t="s">
        <v>215</v>
      </c>
    </row>
    <row r="132" spans="1:6" x14ac:dyDescent="0.25">
      <c r="A132" s="5">
        <v>129</v>
      </c>
      <c r="B132" s="5" t="s">
        <v>217</v>
      </c>
      <c r="C132" s="5">
        <v>6439.5</v>
      </c>
      <c r="D132" s="5">
        <v>0</v>
      </c>
      <c r="E132" s="5" t="s">
        <v>212</v>
      </c>
      <c r="F132" s="5" t="s">
        <v>215</v>
      </c>
    </row>
    <row r="133" spans="1:6" x14ac:dyDescent="0.25">
      <c r="A133" s="5">
        <v>130</v>
      </c>
      <c r="B133" s="5" t="s">
        <v>217</v>
      </c>
      <c r="C133" s="5">
        <v>6858.8</v>
      </c>
      <c r="D133" s="5">
        <v>0</v>
      </c>
      <c r="E133" s="5" t="s">
        <v>212</v>
      </c>
      <c r="F133" s="5" t="s">
        <v>215</v>
      </c>
    </row>
    <row r="134" spans="1:6" x14ac:dyDescent="0.25">
      <c r="A134" s="5">
        <v>131</v>
      </c>
      <c r="B134" s="5" t="s">
        <v>217</v>
      </c>
      <c r="C134" s="5">
        <v>6097.07</v>
      </c>
      <c r="D134" s="5">
        <v>0</v>
      </c>
      <c r="E134" s="5" t="s">
        <v>212</v>
      </c>
      <c r="F134" s="5" t="s">
        <v>215</v>
      </c>
    </row>
    <row r="135" spans="1:6" x14ac:dyDescent="0.25">
      <c r="A135" s="5">
        <v>132</v>
      </c>
      <c r="B135" s="5" t="s">
        <v>217</v>
      </c>
      <c r="C135" s="5">
        <v>6439.5</v>
      </c>
      <c r="D135" s="5">
        <v>0</v>
      </c>
      <c r="E135" s="5" t="s">
        <v>212</v>
      </c>
      <c r="F135" s="5" t="s">
        <v>215</v>
      </c>
    </row>
    <row r="136" spans="1:6" x14ac:dyDescent="0.25">
      <c r="A136" s="5">
        <v>133</v>
      </c>
      <c r="B136" s="5" t="s">
        <v>217</v>
      </c>
      <c r="C136" s="5">
        <v>6858.8</v>
      </c>
      <c r="D136" s="5">
        <v>0</v>
      </c>
      <c r="E136" s="5" t="s">
        <v>212</v>
      </c>
      <c r="F136" s="5" t="s">
        <v>215</v>
      </c>
    </row>
    <row r="137" spans="1:6" x14ac:dyDescent="0.25">
      <c r="A137" s="5">
        <v>134</v>
      </c>
      <c r="B137" s="5" t="s">
        <v>217</v>
      </c>
      <c r="C137" s="5">
        <v>5716</v>
      </c>
      <c r="D137" s="5">
        <v>0</v>
      </c>
      <c r="E137" s="5" t="s">
        <v>212</v>
      </c>
      <c r="F137" s="5" t="s">
        <v>215</v>
      </c>
    </row>
    <row r="138" spans="1:6" x14ac:dyDescent="0.25">
      <c r="A138" s="5">
        <v>135</v>
      </c>
      <c r="B138" s="5" t="s">
        <v>217</v>
      </c>
      <c r="C138" s="5">
        <v>6097.07</v>
      </c>
      <c r="D138" s="5">
        <v>0</v>
      </c>
      <c r="E138" s="5" t="s">
        <v>212</v>
      </c>
      <c r="F138" s="5" t="s">
        <v>215</v>
      </c>
    </row>
    <row r="139" spans="1:6" x14ac:dyDescent="0.25">
      <c r="A139" s="5">
        <v>136</v>
      </c>
      <c r="B139" s="5" t="s">
        <v>217</v>
      </c>
      <c r="C139" s="5">
        <v>5716</v>
      </c>
      <c r="D139" s="5">
        <v>0</v>
      </c>
      <c r="E139" s="5" t="s">
        <v>212</v>
      </c>
      <c r="F139" s="5" t="s">
        <v>215</v>
      </c>
    </row>
    <row r="140" spans="1:6" x14ac:dyDescent="0.25">
      <c r="A140" s="5">
        <v>137</v>
      </c>
      <c r="B140" s="5" t="s">
        <v>217</v>
      </c>
      <c r="C140" s="5">
        <v>6097.07</v>
      </c>
      <c r="D140" s="5">
        <v>0</v>
      </c>
      <c r="E140" s="5" t="s">
        <v>212</v>
      </c>
      <c r="F140" s="5" t="s">
        <v>215</v>
      </c>
    </row>
    <row r="141" spans="1:6" x14ac:dyDescent="0.25">
      <c r="A141" s="5">
        <v>138</v>
      </c>
      <c r="B141" s="5" t="s">
        <v>217</v>
      </c>
      <c r="C141" s="5">
        <v>5716</v>
      </c>
      <c r="D141" s="5">
        <v>0</v>
      </c>
      <c r="E141" s="5" t="s">
        <v>212</v>
      </c>
      <c r="F141" s="5" t="s">
        <v>215</v>
      </c>
    </row>
    <row r="142" spans="1:6" x14ac:dyDescent="0.25">
      <c r="A142" s="5">
        <v>139</v>
      </c>
      <c r="B142" s="5" t="s">
        <v>217</v>
      </c>
      <c r="C142" s="5">
        <v>4953.87</v>
      </c>
      <c r="D142" s="5">
        <v>0</v>
      </c>
      <c r="E142" s="5" t="s">
        <v>212</v>
      </c>
      <c r="F142" s="5" t="s">
        <v>215</v>
      </c>
    </row>
    <row r="143" spans="1:6" x14ac:dyDescent="0.25">
      <c r="A143" s="5">
        <v>140</v>
      </c>
      <c r="B143" s="5" t="s">
        <v>217</v>
      </c>
      <c r="C143" s="5">
        <v>6858.8</v>
      </c>
      <c r="D143" s="5">
        <v>0</v>
      </c>
      <c r="E143" s="5" t="s">
        <v>212</v>
      </c>
      <c r="F143" s="5" t="s">
        <v>215</v>
      </c>
    </row>
    <row r="144" spans="1:6" x14ac:dyDescent="0.25">
      <c r="A144" s="5">
        <v>141</v>
      </c>
      <c r="B144" s="5" t="s">
        <v>217</v>
      </c>
      <c r="C144" s="5">
        <v>6858.8</v>
      </c>
      <c r="D144" s="5">
        <v>0</v>
      </c>
      <c r="E144" s="5" t="s">
        <v>212</v>
      </c>
      <c r="F144" s="5" t="s">
        <v>215</v>
      </c>
    </row>
    <row r="145" spans="1:6" x14ac:dyDescent="0.25">
      <c r="A145" s="5">
        <v>142</v>
      </c>
      <c r="B145" s="5" t="s">
        <v>217</v>
      </c>
      <c r="C145" s="5">
        <v>6858.8</v>
      </c>
      <c r="D145" s="5">
        <v>0</v>
      </c>
      <c r="E145" s="5" t="s">
        <v>212</v>
      </c>
      <c r="F145" s="5" t="s">
        <v>215</v>
      </c>
    </row>
    <row r="146" spans="1:6" x14ac:dyDescent="0.25">
      <c r="A146" s="5">
        <v>143</v>
      </c>
      <c r="B146" s="5" t="s">
        <v>217</v>
      </c>
      <c r="C146" s="5">
        <v>6439.5</v>
      </c>
      <c r="D146" s="5">
        <v>0</v>
      </c>
      <c r="E146" s="5" t="s">
        <v>212</v>
      </c>
      <c r="F146" s="5" t="s">
        <v>215</v>
      </c>
    </row>
    <row r="147" spans="1:6" x14ac:dyDescent="0.25">
      <c r="A147" s="5">
        <v>144</v>
      </c>
      <c r="B147" s="5" t="s">
        <v>217</v>
      </c>
      <c r="C147" s="5">
        <v>6439.5</v>
      </c>
      <c r="D147" s="5">
        <v>0</v>
      </c>
      <c r="E147" s="5" t="s">
        <v>212</v>
      </c>
      <c r="F147" s="5" t="s">
        <v>215</v>
      </c>
    </row>
    <row r="148" spans="1:6" x14ac:dyDescent="0.25">
      <c r="A148" s="5">
        <v>145</v>
      </c>
      <c r="B148" s="5" t="s">
        <v>217</v>
      </c>
      <c r="C148" s="5">
        <v>6858.8</v>
      </c>
      <c r="D148" s="5">
        <v>0</v>
      </c>
      <c r="E148" s="5" t="s">
        <v>212</v>
      </c>
      <c r="F148" s="5" t="s">
        <v>215</v>
      </c>
    </row>
    <row r="149" spans="1:6" x14ac:dyDescent="0.25">
      <c r="A149" s="5">
        <v>146</v>
      </c>
      <c r="B149" s="5" t="s">
        <v>217</v>
      </c>
      <c r="C149" s="5">
        <v>6858.8</v>
      </c>
      <c r="D149" s="5">
        <v>0</v>
      </c>
      <c r="E149" s="5" t="s">
        <v>212</v>
      </c>
      <c r="F149" s="5" t="s">
        <v>215</v>
      </c>
    </row>
    <row r="150" spans="1:6" x14ac:dyDescent="0.25">
      <c r="A150" s="5">
        <v>147</v>
      </c>
      <c r="B150" s="5" t="s">
        <v>217</v>
      </c>
      <c r="C150" s="5">
        <v>6097.07</v>
      </c>
      <c r="D150" s="5">
        <v>0</v>
      </c>
      <c r="E150" s="5" t="s">
        <v>212</v>
      </c>
      <c r="F150" s="5" t="s">
        <v>215</v>
      </c>
    </row>
    <row r="151" spans="1:6" x14ac:dyDescent="0.25">
      <c r="A151" s="5">
        <v>148</v>
      </c>
      <c r="B151" s="5" t="s">
        <v>217</v>
      </c>
      <c r="C151" s="5">
        <v>6097.07</v>
      </c>
      <c r="D151" s="5">
        <v>0</v>
      </c>
      <c r="E151" s="5" t="s">
        <v>212</v>
      </c>
      <c r="F151" s="5" t="s">
        <v>215</v>
      </c>
    </row>
    <row r="152" spans="1:6" x14ac:dyDescent="0.25">
      <c r="A152" s="5">
        <v>149</v>
      </c>
      <c r="B152" s="5" t="s">
        <v>217</v>
      </c>
      <c r="C152" s="5">
        <v>6858.8</v>
      </c>
      <c r="D152" s="5">
        <v>0</v>
      </c>
      <c r="E152" s="5" t="s">
        <v>212</v>
      </c>
      <c r="F152" s="5" t="s">
        <v>215</v>
      </c>
    </row>
    <row r="153" spans="1:6" x14ac:dyDescent="0.25">
      <c r="A153" s="5">
        <v>150</v>
      </c>
      <c r="B153" s="5" t="s">
        <v>217</v>
      </c>
      <c r="C153" s="5">
        <v>6858.8</v>
      </c>
      <c r="D153" s="5">
        <v>0</v>
      </c>
      <c r="E153" s="5" t="s">
        <v>212</v>
      </c>
      <c r="F153" s="5" t="s">
        <v>215</v>
      </c>
    </row>
    <row r="154" spans="1:6" x14ac:dyDescent="0.25">
      <c r="A154" s="5">
        <v>151</v>
      </c>
      <c r="B154" s="5" t="s">
        <v>217</v>
      </c>
      <c r="C154" s="5">
        <v>6858.8</v>
      </c>
      <c r="D154" s="5">
        <v>0</v>
      </c>
      <c r="E154" s="5" t="s">
        <v>212</v>
      </c>
      <c r="F154" s="5" t="s">
        <v>215</v>
      </c>
    </row>
    <row r="155" spans="1:6" x14ac:dyDescent="0.25">
      <c r="A155" s="5">
        <v>152</v>
      </c>
      <c r="B155" s="5" t="s">
        <v>217</v>
      </c>
      <c r="C155" s="5">
        <v>6858.8</v>
      </c>
      <c r="D155" s="5">
        <v>0</v>
      </c>
      <c r="E155" s="5" t="s">
        <v>212</v>
      </c>
      <c r="F155" s="5" t="s">
        <v>215</v>
      </c>
    </row>
    <row r="156" spans="1:6" x14ac:dyDescent="0.25">
      <c r="A156" s="5">
        <v>153</v>
      </c>
      <c r="B156" s="5" t="s">
        <v>217</v>
      </c>
      <c r="C156" s="5">
        <v>6858.8</v>
      </c>
      <c r="D156" s="5">
        <v>0</v>
      </c>
      <c r="E156" s="5" t="s">
        <v>212</v>
      </c>
      <c r="F156" s="5" t="s">
        <v>215</v>
      </c>
    </row>
    <row r="157" spans="1:6" x14ac:dyDescent="0.25">
      <c r="A157" s="5">
        <v>154</v>
      </c>
      <c r="B157" s="5" t="s">
        <v>217</v>
      </c>
      <c r="C157" s="5">
        <v>6858.8</v>
      </c>
      <c r="D157" s="5">
        <v>0</v>
      </c>
      <c r="E157" s="5" t="s">
        <v>212</v>
      </c>
      <c r="F157" s="5" t="s">
        <v>215</v>
      </c>
    </row>
    <row r="158" spans="1:6" x14ac:dyDescent="0.25">
      <c r="A158" s="5">
        <v>155</v>
      </c>
      <c r="B158" s="5" t="s">
        <v>217</v>
      </c>
      <c r="C158" s="5">
        <v>6858.8</v>
      </c>
      <c r="D158" s="5">
        <v>0</v>
      </c>
      <c r="E158" s="5" t="s">
        <v>212</v>
      </c>
      <c r="F158" s="5" t="s">
        <v>215</v>
      </c>
    </row>
    <row r="159" spans="1:6" x14ac:dyDescent="0.25">
      <c r="A159" s="5">
        <v>156</v>
      </c>
      <c r="B159" s="5" t="s">
        <v>217</v>
      </c>
      <c r="C159" s="5">
        <v>6858.8</v>
      </c>
      <c r="D159" s="5">
        <v>0</v>
      </c>
      <c r="E159" s="5" t="s">
        <v>212</v>
      </c>
      <c r="F159" s="5" t="s">
        <v>215</v>
      </c>
    </row>
    <row r="160" spans="1:6" x14ac:dyDescent="0.25">
      <c r="A160" s="5">
        <v>157</v>
      </c>
      <c r="B160" s="5" t="s">
        <v>217</v>
      </c>
      <c r="C160" s="5">
        <v>6439.5</v>
      </c>
      <c r="D160" s="5">
        <v>0</v>
      </c>
      <c r="E160" s="5" t="s">
        <v>212</v>
      </c>
      <c r="F160" s="5" t="s">
        <v>215</v>
      </c>
    </row>
    <row r="161" spans="1:6" x14ac:dyDescent="0.25">
      <c r="A161" s="5">
        <v>158</v>
      </c>
      <c r="B161" s="5" t="s">
        <v>217</v>
      </c>
      <c r="C161" s="5">
        <v>6097.07</v>
      </c>
      <c r="D161" s="5">
        <v>0</v>
      </c>
      <c r="E161" s="5" t="s">
        <v>212</v>
      </c>
      <c r="F161" s="5" t="s">
        <v>215</v>
      </c>
    </row>
    <row r="162" spans="1:6" x14ac:dyDescent="0.25">
      <c r="A162" s="5">
        <v>159</v>
      </c>
      <c r="B162" s="5" t="s">
        <v>217</v>
      </c>
      <c r="C162" s="5">
        <v>6439.5</v>
      </c>
      <c r="D162" s="5">
        <v>0</v>
      </c>
      <c r="E162" s="5" t="s">
        <v>212</v>
      </c>
      <c r="F162" s="5" t="s">
        <v>215</v>
      </c>
    </row>
    <row r="163" spans="1:6" x14ac:dyDescent="0.25">
      <c r="A163" s="5">
        <v>160</v>
      </c>
      <c r="B163" s="5" t="s">
        <v>217</v>
      </c>
      <c r="C163" s="5">
        <v>6858.8</v>
      </c>
      <c r="D163" s="5">
        <v>0</v>
      </c>
      <c r="E163" s="5" t="s">
        <v>212</v>
      </c>
      <c r="F163" s="5" t="s">
        <v>215</v>
      </c>
    </row>
    <row r="164" spans="1:6" x14ac:dyDescent="0.25">
      <c r="A164" s="5">
        <v>161</v>
      </c>
      <c r="B164" s="5" t="s">
        <v>217</v>
      </c>
      <c r="C164" s="5">
        <v>6858.8</v>
      </c>
      <c r="D164" s="5">
        <v>0</v>
      </c>
      <c r="E164" s="5" t="s">
        <v>212</v>
      </c>
      <c r="F164" s="5" t="s">
        <v>215</v>
      </c>
    </row>
    <row r="165" spans="1:6" x14ac:dyDescent="0.25">
      <c r="A165" s="5">
        <v>162</v>
      </c>
      <c r="B165" s="5" t="s">
        <v>217</v>
      </c>
      <c r="C165" s="5">
        <v>6858.8</v>
      </c>
      <c r="D165" s="5">
        <v>0</v>
      </c>
      <c r="E165" s="5" t="s">
        <v>212</v>
      </c>
      <c r="F165" s="5" t="s">
        <v>215</v>
      </c>
    </row>
    <row r="166" spans="1:6" x14ac:dyDescent="0.25">
      <c r="A166" s="5">
        <v>163</v>
      </c>
      <c r="B166" s="5" t="s">
        <v>217</v>
      </c>
      <c r="C166" s="5">
        <v>6858.8</v>
      </c>
      <c r="D166" s="5">
        <v>0</v>
      </c>
      <c r="E166" s="5" t="s">
        <v>212</v>
      </c>
      <c r="F166" s="5" t="s">
        <v>215</v>
      </c>
    </row>
    <row r="167" spans="1:6" x14ac:dyDescent="0.25">
      <c r="A167" s="5">
        <v>164</v>
      </c>
      <c r="B167" s="5" t="s">
        <v>217</v>
      </c>
      <c r="C167" s="5">
        <v>6097.07</v>
      </c>
      <c r="D167" s="5">
        <v>0</v>
      </c>
      <c r="E167" s="5" t="s">
        <v>212</v>
      </c>
      <c r="F167" s="5" t="s">
        <v>215</v>
      </c>
    </row>
    <row r="168" spans="1:6" x14ac:dyDescent="0.25">
      <c r="A168" s="5">
        <v>165</v>
      </c>
      <c r="B168" s="5" t="s">
        <v>217</v>
      </c>
      <c r="C168" s="5">
        <v>6858.8</v>
      </c>
      <c r="D168" s="5">
        <v>0</v>
      </c>
      <c r="E168" s="5" t="s">
        <v>212</v>
      </c>
      <c r="F168" s="5" t="s">
        <v>215</v>
      </c>
    </row>
    <row r="169" spans="1:6" x14ac:dyDescent="0.25">
      <c r="A169" s="5">
        <v>166</v>
      </c>
      <c r="B169" s="5" t="s">
        <v>217</v>
      </c>
      <c r="C169" s="5">
        <v>6097.07</v>
      </c>
      <c r="D169" s="5">
        <v>0</v>
      </c>
      <c r="E169" s="5" t="s">
        <v>212</v>
      </c>
      <c r="F169" s="5" t="s">
        <v>215</v>
      </c>
    </row>
    <row r="170" spans="1:6" x14ac:dyDescent="0.25">
      <c r="A170" s="5">
        <v>167</v>
      </c>
      <c r="B170" s="5" t="s">
        <v>217</v>
      </c>
      <c r="C170" s="5">
        <v>6097.07</v>
      </c>
      <c r="D170" s="5">
        <v>0</v>
      </c>
      <c r="E170" s="5" t="s">
        <v>212</v>
      </c>
      <c r="F170" s="5" t="s">
        <v>215</v>
      </c>
    </row>
    <row r="171" spans="1:6" x14ac:dyDescent="0.25">
      <c r="A171" s="5">
        <v>168</v>
      </c>
      <c r="B171" s="5" t="s">
        <v>217</v>
      </c>
      <c r="C171" s="5">
        <v>6858.8</v>
      </c>
      <c r="D171" s="5">
        <v>0</v>
      </c>
      <c r="E171" s="5" t="s">
        <v>212</v>
      </c>
      <c r="F171" s="5" t="s">
        <v>215</v>
      </c>
    </row>
    <row r="172" spans="1:6" x14ac:dyDescent="0.25">
      <c r="A172" s="5">
        <v>169</v>
      </c>
      <c r="B172" s="5" t="s">
        <v>217</v>
      </c>
      <c r="C172" s="5">
        <v>6439.5</v>
      </c>
      <c r="D172" s="5">
        <v>0</v>
      </c>
      <c r="E172" s="5" t="s">
        <v>212</v>
      </c>
      <c r="F172" s="5" t="s">
        <v>215</v>
      </c>
    </row>
    <row r="173" spans="1:6" x14ac:dyDescent="0.25">
      <c r="A173" s="5">
        <v>170</v>
      </c>
      <c r="B173" s="5" t="s">
        <v>217</v>
      </c>
      <c r="C173" s="5">
        <v>6439.5</v>
      </c>
      <c r="D173" s="5">
        <v>0</v>
      </c>
      <c r="E173" s="5" t="s">
        <v>212</v>
      </c>
      <c r="F173" s="5" t="s">
        <v>215</v>
      </c>
    </row>
    <row r="174" spans="1:6" x14ac:dyDescent="0.25">
      <c r="A174" s="5">
        <v>171</v>
      </c>
      <c r="B174" s="5" t="s">
        <v>217</v>
      </c>
      <c r="C174" s="5">
        <v>6858.8</v>
      </c>
      <c r="D174" s="5">
        <v>0</v>
      </c>
      <c r="E174" s="5" t="s">
        <v>212</v>
      </c>
      <c r="F174" s="5" t="s">
        <v>215</v>
      </c>
    </row>
    <row r="175" spans="1:6" x14ac:dyDescent="0.25">
      <c r="A175" s="5">
        <v>172</v>
      </c>
      <c r="B175" s="5" t="s">
        <v>217</v>
      </c>
      <c r="C175" s="5">
        <v>6858.8</v>
      </c>
      <c r="D175" s="5">
        <v>0</v>
      </c>
      <c r="E175" s="5" t="s">
        <v>212</v>
      </c>
      <c r="F175" s="5" t="s">
        <v>215</v>
      </c>
    </row>
    <row r="176" spans="1:6" x14ac:dyDescent="0.25">
      <c r="A176" s="5">
        <v>173</v>
      </c>
      <c r="B176" s="5" t="s">
        <v>217</v>
      </c>
      <c r="C176" s="5">
        <v>6858.8</v>
      </c>
      <c r="D176" s="5">
        <v>0</v>
      </c>
      <c r="E176" s="5" t="s">
        <v>212</v>
      </c>
      <c r="F176" s="5" t="s">
        <v>215</v>
      </c>
    </row>
    <row r="177" spans="1:6" x14ac:dyDescent="0.25">
      <c r="A177" s="5">
        <v>174</v>
      </c>
      <c r="B177" s="5" t="s">
        <v>217</v>
      </c>
      <c r="C177" s="5">
        <v>6858.8</v>
      </c>
      <c r="D177" s="5">
        <v>0</v>
      </c>
      <c r="E177" s="5" t="s">
        <v>212</v>
      </c>
      <c r="F177" s="5" t="s">
        <v>215</v>
      </c>
    </row>
    <row r="178" spans="1:6" x14ac:dyDescent="0.25">
      <c r="A178" s="5">
        <v>175</v>
      </c>
      <c r="B178" s="5" t="s">
        <v>217</v>
      </c>
      <c r="C178" s="5">
        <v>6858.8</v>
      </c>
      <c r="D178" s="5">
        <v>0</v>
      </c>
      <c r="E178" s="5" t="s">
        <v>212</v>
      </c>
      <c r="F178" s="5" t="s">
        <v>215</v>
      </c>
    </row>
    <row r="179" spans="1:6" x14ac:dyDescent="0.25">
      <c r="A179" s="5">
        <v>176</v>
      </c>
      <c r="B179" s="5" t="s">
        <v>217</v>
      </c>
      <c r="C179" s="5">
        <v>6097.07</v>
      </c>
      <c r="D179" s="5">
        <v>0</v>
      </c>
      <c r="E179" s="5" t="s">
        <v>212</v>
      </c>
      <c r="F179" s="5" t="s">
        <v>215</v>
      </c>
    </row>
    <row r="180" spans="1:6" x14ac:dyDescent="0.25">
      <c r="A180" s="5">
        <v>177</v>
      </c>
      <c r="B180" s="5" t="s">
        <v>217</v>
      </c>
      <c r="C180" s="5">
        <v>6097.07</v>
      </c>
      <c r="D180" s="5">
        <v>0</v>
      </c>
      <c r="E180" s="5" t="s">
        <v>212</v>
      </c>
      <c r="F180" s="5" t="s">
        <v>215</v>
      </c>
    </row>
    <row r="181" spans="1:6" x14ac:dyDescent="0.25">
      <c r="A181" s="5">
        <v>178</v>
      </c>
      <c r="B181" s="5" t="s">
        <v>217</v>
      </c>
      <c r="C181" s="5">
        <v>6858.8</v>
      </c>
      <c r="D181" s="5">
        <v>0</v>
      </c>
      <c r="E181" s="5" t="s">
        <v>212</v>
      </c>
      <c r="F181" s="5" t="s">
        <v>215</v>
      </c>
    </row>
    <row r="182" spans="1:6" x14ac:dyDescent="0.25">
      <c r="A182" s="5">
        <v>179</v>
      </c>
      <c r="B182" s="5" t="s">
        <v>217</v>
      </c>
      <c r="C182" s="5">
        <v>6858.8</v>
      </c>
      <c r="D182" s="5">
        <v>0</v>
      </c>
      <c r="E182" s="5" t="s">
        <v>212</v>
      </c>
      <c r="F182" s="5" t="s">
        <v>215</v>
      </c>
    </row>
    <row r="183" spans="1:6" x14ac:dyDescent="0.25">
      <c r="A183" s="5">
        <v>180</v>
      </c>
      <c r="B183" s="5" t="s">
        <v>217</v>
      </c>
      <c r="C183" s="5">
        <v>6858.8</v>
      </c>
      <c r="D183" s="5">
        <v>0</v>
      </c>
      <c r="E183" s="5" t="s">
        <v>212</v>
      </c>
      <c r="F183" s="5" t="s">
        <v>215</v>
      </c>
    </row>
    <row r="184" spans="1:6" x14ac:dyDescent="0.25">
      <c r="A184" s="5">
        <v>181</v>
      </c>
      <c r="B184" s="5" t="s">
        <v>217</v>
      </c>
      <c r="C184" s="5">
        <v>6858.8</v>
      </c>
      <c r="D184" s="5">
        <v>0</v>
      </c>
      <c r="E184" s="5" t="s">
        <v>212</v>
      </c>
      <c r="F184" s="5" t="s">
        <v>215</v>
      </c>
    </row>
    <row r="185" spans="1:6" x14ac:dyDescent="0.25">
      <c r="A185" s="5">
        <v>182</v>
      </c>
      <c r="B185" s="5" t="s">
        <v>217</v>
      </c>
      <c r="C185" s="5">
        <v>6858.8</v>
      </c>
      <c r="D185" s="5">
        <v>0</v>
      </c>
      <c r="E185" s="5" t="s">
        <v>212</v>
      </c>
      <c r="F185" s="5" t="s">
        <v>215</v>
      </c>
    </row>
    <row r="186" spans="1:6" x14ac:dyDescent="0.25">
      <c r="A186" s="5">
        <v>183</v>
      </c>
      <c r="B186" s="5" t="s">
        <v>217</v>
      </c>
      <c r="C186" s="5">
        <v>6858.8</v>
      </c>
      <c r="D186" s="5">
        <v>0</v>
      </c>
      <c r="E186" s="5" t="s">
        <v>212</v>
      </c>
      <c r="F186" s="5" t="s">
        <v>215</v>
      </c>
    </row>
    <row r="187" spans="1:6" x14ac:dyDescent="0.25">
      <c r="A187" s="5">
        <v>184</v>
      </c>
      <c r="B187" s="5" t="s">
        <v>217</v>
      </c>
      <c r="C187" s="5">
        <v>6439.5</v>
      </c>
      <c r="D187" s="5">
        <v>0</v>
      </c>
      <c r="E187" s="5" t="s">
        <v>212</v>
      </c>
      <c r="F187" s="5" t="s">
        <v>215</v>
      </c>
    </row>
    <row r="188" spans="1:6" x14ac:dyDescent="0.25">
      <c r="A188" s="5">
        <v>185</v>
      </c>
      <c r="B188" s="5" t="s">
        <v>217</v>
      </c>
      <c r="C188" s="5">
        <v>6858.8</v>
      </c>
      <c r="D188" s="5">
        <v>0</v>
      </c>
      <c r="E188" s="5" t="s">
        <v>212</v>
      </c>
      <c r="F188" s="5" t="s">
        <v>215</v>
      </c>
    </row>
    <row r="189" spans="1:6" x14ac:dyDescent="0.25">
      <c r="A189" s="5">
        <v>186</v>
      </c>
      <c r="B189" s="5" t="s">
        <v>217</v>
      </c>
      <c r="C189" s="5">
        <v>5716</v>
      </c>
      <c r="D189" s="5">
        <v>0</v>
      </c>
      <c r="E189" s="5" t="s">
        <v>212</v>
      </c>
      <c r="F189" s="5" t="s">
        <v>215</v>
      </c>
    </row>
    <row r="190" spans="1:6" x14ac:dyDescent="0.25">
      <c r="A190" s="5">
        <v>187</v>
      </c>
      <c r="B190" s="5" t="s">
        <v>217</v>
      </c>
      <c r="C190" s="5">
        <v>6858.8</v>
      </c>
      <c r="D190" s="5">
        <v>0</v>
      </c>
      <c r="E190" s="5" t="s">
        <v>212</v>
      </c>
      <c r="F190" s="5" t="s">
        <v>215</v>
      </c>
    </row>
    <row r="191" spans="1:6" x14ac:dyDescent="0.25">
      <c r="A191" s="5">
        <v>188</v>
      </c>
      <c r="B191" s="5" t="s">
        <v>217</v>
      </c>
      <c r="C191" s="5">
        <v>6439.5</v>
      </c>
      <c r="D191" s="5">
        <v>0</v>
      </c>
      <c r="E191" s="5" t="s">
        <v>212</v>
      </c>
      <c r="F191" s="5" t="s">
        <v>215</v>
      </c>
    </row>
    <row r="192" spans="1:6" x14ac:dyDescent="0.25">
      <c r="A192" s="5">
        <v>189</v>
      </c>
      <c r="B192" s="5" t="s">
        <v>217</v>
      </c>
      <c r="C192" s="5">
        <v>4953.87</v>
      </c>
      <c r="D192" s="5">
        <v>0</v>
      </c>
      <c r="E192" s="5" t="s">
        <v>212</v>
      </c>
      <c r="F192" s="5" t="s">
        <v>215</v>
      </c>
    </row>
    <row r="193" spans="1:6" x14ac:dyDescent="0.25">
      <c r="A193" s="5">
        <v>190</v>
      </c>
      <c r="B193" s="5" t="s">
        <v>217</v>
      </c>
      <c r="C193" s="5">
        <v>6388.5</v>
      </c>
      <c r="D193" s="5">
        <v>0</v>
      </c>
      <c r="E193" s="5" t="s">
        <v>212</v>
      </c>
      <c r="F193" s="5" t="s">
        <v>215</v>
      </c>
    </row>
    <row r="194" spans="1:6" x14ac:dyDescent="0.25">
      <c r="A194" s="5">
        <v>191</v>
      </c>
      <c r="B194" s="5" t="s">
        <v>217</v>
      </c>
      <c r="C194" s="5">
        <v>5563</v>
      </c>
      <c r="D194" s="5">
        <v>0</v>
      </c>
      <c r="E194" s="5" t="s">
        <v>212</v>
      </c>
      <c r="F194" s="5" t="s">
        <v>215</v>
      </c>
    </row>
    <row r="195" spans="1:6" x14ac:dyDescent="0.25">
      <c r="A195" s="5">
        <v>192</v>
      </c>
      <c r="B195" s="5" t="s">
        <v>217</v>
      </c>
      <c r="C195" s="5">
        <v>6797.73</v>
      </c>
      <c r="D195" s="5">
        <v>0</v>
      </c>
      <c r="E195" s="5" t="s">
        <v>212</v>
      </c>
      <c r="F195" s="5" t="s">
        <v>215</v>
      </c>
    </row>
    <row r="196" spans="1:6" x14ac:dyDescent="0.25">
      <c r="A196" s="5">
        <v>193</v>
      </c>
      <c r="B196" s="5" t="s">
        <v>217</v>
      </c>
      <c r="C196" s="5">
        <v>6797.73</v>
      </c>
      <c r="D196" s="5">
        <v>0</v>
      </c>
      <c r="E196" s="5" t="s">
        <v>212</v>
      </c>
      <c r="F196" s="5" t="s">
        <v>215</v>
      </c>
    </row>
    <row r="197" spans="1:6" x14ac:dyDescent="0.25">
      <c r="A197" s="5">
        <v>194</v>
      </c>
      <c r="B197" s="5" t="s">
        <v>217</v>
      </c>
      <c r="C197" s="5">
        <v>6797.73</v>
      </c>
      <c r="D197" s="5">
        <v>0</v>
      </c>
      <c r="E197" s="5" t="s">
        <v>212</v>
      </c>
      <c r="F197" s="5" t="s">
        <v>215</v>
      </c>
    </row>
    <row r="198" spans="1:6" x14ac:dyDescent="0.25">
      <c r="A198" s="5">
        <v>195</v>
      </c>
      <c r="B198" s="5" t="s">
        <v>217</v>
      </c>
      <c r="C198" s="5">
        <v>6797.73</v>
      </c>
      <c r="D198" s="5">
        <v>0</v>
      </c>
      <c r="E198" s="5" t="s">
        <v>212</v>
      </c>
      <c r="F198" s="5" t="s">
        <v>215</v>
      </c>
    </row>
    <row r="199" spans="1:6" x14ac:dyDescent="0.25">
      <c r="A199" s="5">
        <v>196</v>
      </c>
      <c r="B199" s="5" t="s">
        <v>217</v>
      </c>
      <c r="C199" s="5">
        <v>6797.73</v>
      </c>
      <c r="D199" s="5">
        <v>0</v>
      </c>
      <c r="E199" s="5" t="s">
        <v>212</v>
      </c>
      <c r="F199" s="5" t="s">
        <v>215</v>
      </c>
    </row>
    <row r="200" spans="1:6" x14ac:dyDescent="0.25">
      <c r="A200" s="5">
        <v>197</v>
      </c>
      <c r="B200" s="5" t="s">
        <v>217</v>
      </c>
      <c r="C200" s="5">
        <v>6797.73</v>
      </c>
      <c r="D200" s="5">
        <v>0</v>
      </c>
      <c r="E200" s="5" t="s">
        <v>212</v>
      </c>
      <c r="F200" s="5" t="s">
        <v>215</v>
      </c>
    </row>
    <row r="201" spans="1:6" x14ac:dyDescent="0.25">
      <c r="A201" s="5">
        <v>198</v>
      </c>
      <c r="B201" s="5" t="s">
        <v>217</v>
      </c>
      <c r="C201" s="5">
        <v>6797.73</v>
      </c>
      <c r="D201" s="5">
        <v>0</v>
      </c>
      <c r="E201" s="5" t="s">
        <v>212</v>
      </c>
      <c r="F201" s="5" t="s">
        <v>215</v>
      </c>
    </row>
    <row r="202" spans="1:6" x14ac:dyDescent="0.25">
      <c r="A202" s="5">
        <v>199</v>
      </c>
      <c r="B202" s="5" t="s">
        <v>217</v>
      </c>
      <c r="C202" s="5">
        <v>6797.73</v>
      </c>
      <c r="D202" s="5">
        <v>0</v>
      </c>
      <c r="E202" s="5" t="s">
        <v>212</v>
      </c>
      <c r="F202" s="5" t="s">
        <v>215</v>
      </c>
    </row>
    <row r="203" spans="1:6" x14ac:dyDescent="0.25">
      <c r="A203" s="5">
        <v>200</v>
      </c>
      <c r="B203" s="5" t="s">
        <v>217</v>
      </c>
      <c r="C203" s="5">
        <v>6797.73</v>
      </c>
      <c r="D203" s="5">
        <v>0</v>
      </c>
      <c r="E203" s="5" t="s">
        <v>212</v>
      </c>
      <c r="F203" s="5" t="s">
        <v>215</v>
      </c>
    </row>
    <row r="204" spans="1:6" x14ac:dyDescent="0.25">
      <c r="A204" s="5">
        <v>201</v>
      </c>
      <c r="B204" s="5" t="s">
        <v>217</v>
      </c>
      <c r="C204" s="5">
        <v>6797.73</v>
      </c>
      <c r="D204" s="5">
        <v>0</v>
      </c>
      <c r="E204" s="5" t="s">
        <v>212</v>
      </c>
      <c r="F204" s="5" t="s">
        <v>215</v>
      </c>
    </row>
    <row r="205" spans="1:6" x14ac:dyDescent="0.25">
      <c r="A205" s="5">
        <v>202</v>
      </c>
      <c r="B205" s="5" t="s">
        <v>217</v>
      </c>
      <c r="C205" s="5">
        <v>6797.73</v>
      </c>
      <c r="D205" s="5">
        <v>0</v>
      </c>
      <c r="E205" s="5" t="s">
        <v>212</v>
      </c>
      <c r="F205" s="5" t="s">
        <v>215</v>
      </c>
    </row>
    <row r="206" spans="1:6" x14ac:dyDescent="0.25">
      <c r="A206" s="5">
        <v>203</v>
      </c>
      <c r="B206" s="5" t="s">
        <v>217</v>
      </c>
      <c r="C206" s="5">
        <v>6797.73</v>
      </c>
      <c r="D206" s="5">
        <v>0</v>
      </c>
      <c r="E206" s="5" t="s">
        <v>212</v>
      </c>
      <c r="F206" s="5" t="s">
        <v>215</v>
      </c>
    </row>
    <row r="207" spans="1:6" x14ac:dyDescent="0.25">
      <c r="A207" s="5">
        <v>204</v>
      </c>
      <c r="B207" s="5" t="s">
        <v>217</v>
      </c>
      <c r="C207" s="5">
        <v>5563</v>
      </c>
      <c r="D207" s="5">
        <v>0</v>
      </c>
      <c r="E207" s="5" t="s">
        <v>212</v>
      </c>
      <c r="F207" s="5" t="s">
        <v>215</v>
      </c>
    </row>
    <row r="208" spans="1:6" x14ac:dyDescent="0.25">
      <c r="A208" s="5">
        <v>205</v>
      </c>
      <c r="B208" s="5" t="s">
        <v>217</v>
      </c>
      <c r="C208" s="5">
        <v>6797.73</v>
      </c>
      <c r="D208" s="5">
        <v>0</v>
      </c>
      <c r="E208" s="5" t="s">
        <v>212</v>
      </c>
      <c r="F208" s="5" t="s">
        <v>215</v>
      </c>
    </row>
    <row r="209" spans="1:6" x14ac:dyDescent="0.25">
      <c r="A209" s="5">
        <v>206</v>
      </c>
      <c r="B209" s="5" t="s">
        <v>217</v>
      </c>
      <c r="C209" s="5">
        <v>6797.73</v>
      </c>
      <c r="D209" s="5">
        <v>0</v>
      </c>
      <c r="E209" s="5" t="s">
        <v>212</v>
      </c>
      <c r="F209" s="5" t="s">
        <v>215</v>
      </c>
    </row>
    <row r="210" spans="1:6" x14ac:dyDescent="0.25">
      <c r="A210" s="5">
        <v>207</v>
      </c>
      <c r="B210" s="5" t="s">
        <v>217</v>
      </c>
      <c r="C210" s="5">
        <v>6797.73</v>
      </c>
      <c r="D210" s="5">
        <v>0</v>
      </c>
      <c r="E210" s="5" t="s">
        <v>212</v>
      </c>
      <c r="F210" s="5" t="s">
        <v>215</v>
      </c>
    </row>
    <row r="211" spans="1:6" x14ac:dyDescent="0.25">
      <c r="A211" s="5">
        <v>208</v>
      </c>
      <c r="B211" s="5" t="s">
        <v>217</v>
      </c>
      <c r="C211" s="5">
        <v>5933.87</v>
      </c>
      <c r="D211" s="5">
        <v>0</v>
      </c>
      <c r="E211" s="5" t="s">
        <v>212</v>
      </c>
      <c r="F211" s="5" t="s">
        <v>215</v>
      </c>
    </row>
    <row r="212" spans="1:6" x14ac:dyDescent="0.25">
      <c r="A212" s="5">
        <v>209</v>
      </c>
      <c r="B212" s="5" t="s">
        <v>217</v>
      </c>
      <c r="C212" s="5">
        <v>6797.73</v>
      </c>
      <c r="D212" s="5">
        <v>0</v>
      </c>
      <c r="E212" s="5" t="s">
        <v>212</v>
      </c>
      <c r="F212" s="5" t="s">
        <v>215</v>
      </c>
    </row>
    <row r="213" spans="1:6" x14ac:dyDescent="0.25">
      <c r="A213" s="5">
        <v>210</v>
      </c>
      <c r="B213" s="5" t="s">
        <v>217</v>
      </c>
      <c r="C213" s="5">
        <v>6797.73</v>
      </c>
      <c r="D213" s="5">
        <v>0</v>
      </c>
      <c r="E213" s="5" t="s">
        <v>212</v>
      </c>
      <c r="F213" s="5" t="s">
        <v>215</v>
      </c>
    </row>
    <row r="214" spans="1:6" x14ac:dyDescent="0.25">
      <c r="A214" s="5">
        <v>211</v>
      </c>
      <c r="B214" s="5" t="s">
        <v>217</v>
      </c>
      <c r="C214" s="5">
        <v>6797.73</v>
      </c>
      <c r="D214" s="5">
        <v>0</v>
      </c>
      <c r="E214" s="5" t="s">
        <v>212</v>
      </c>
      <c r="F214" s="5" t="s">
        <v>215</v>
      </c>
    </row>
    <row r="215" spans="1:6" x14ac:dyDescent="0.25">
      <c r="A215" s="5">
        <v>212</v>
      </c>
      <c r="B215" s="5" t="s">
        <v>217</v>
      </c>
      <c r="C215" s="5">
        <v>5938.07</v>
      </c>
      <c r="D215" s="5">
        <v>0</v>
      </c>
      <c r="E215" s="5" t="s">
        <v>212</v>
      </c>
      <c r="F215" s="5" t="s">
        <v>215</v>
      </c>
    </row>
    <row r="216" spans="1:6" x14ac:dyDescent="0.25">
      <c r="A216" s="5">
        <v>213</v>
      </c>
      <c r="B216" s="5" t="s">
        <v>217</v>
      </c>
      <c r="C216" s="5">
        <v>5409.5</v>
      </c>
      <c r="D216" s="5">
        <v>0</v>
      </c>
      <c r="E216" s="5" t="s">
        <v>212</v>
      </c>
      <c r="F216" s="5" t="s">
        <v>215</v>
      </c>
    </row>
    <row r="217" spans="1:6" x14ac:dyDescent="0.25">
      <c r="A217" s="5">
        <v>214</v>
      </c>
      <c r="B217" s="5" t="s">
        <v>217</v>
      </c>
      <c r="C217" s="5">
        <v>6509.33</v>
      </c>
      <c r="D217" s="5">
        <v>0</v>
      </c>
      <c r="E217" s="5" t="s">
        <v>212</v>
      </c>
      <c r="F217" s="5" t="s">
        <v>215</v>
      </c>
    </row>
    <row r="218" spans="1:6" x14ac:dyDescent="0.25">
      <c r="A218" s="5">
        <v>215</v>
      </c>
      <c r="B218" s="5" t="s">
        <v>217</v>
      </c>
      <c r="C218" s="5">
        <v>6102.5</v>
      </c>
      <c r="D218" s="5">
        <v>0</v>
      </c>
      <c r="E218" s="5" t="s">
        <v>212</v>
      </c>
      <c r="F218" s="5" t="s">
        <v>215</v>
      </c>
    </row>
    <row r="219" spans="1:6" x14ac:dyDescent="0.25">
      <c r="A219" s="5">
        <v>216</v>
      </c>
      <c r="B219" s="5" t="s">
        <v>217</v>
      </c>
      <c r="C219" s="5">
        <v>5770.13</v>
      </c>
      <c r="D219" s="5">
        <v>0</v>
      </c>
      <c r="E219" s="5" t="s">
        <v>212</v>
      </c>
      <c r="F219" s="5" t="s">
        <v>215</v>
      </c>
    </row>
    <row r="220" spans="1:6" x14ac:dyDescent="0.25">
      <c r="A220" s="5">
        <v>217</v>
      </c>
      <c r="B220" s="5" t="s">
        <v>217</v>
      </c>
      <c r="C220" s="5">
        <v>6509.33</v>
      </c>
      <c r="D220" s="5">
        <v>0</v>
      </c>
      <c r="E220" s="5" t="s">
        <v>212</v>
      </c>
      <c r="F220" s="5" t="s">
        <v>215</v>
      </c>
    </row>
    <row r="221" spans="1:6" x14ac:dyDescent="0.25">
      <c r="A221" s="5">
        <v>218</v>
      </c>
      <c r="B221" s="5" t="s">
        <v>217</v>
      </c>
      <c r="C221" s="5">
        <v>5409.5</v>
      </c>
      <c r="D221" s="5">
        <v>0</v>
      </c>
      <c r="E221" s="5" t="s">
        <v>212</v>
      </c>
      <c r="F221" s="5" t="s">
        <v>215</v>
      </c>
    </row>
    <row r="222" spans="1:6" x14ac:dyDescent="0.25">
      <c r="A222" s="5">
        <v>219</v>
      </c>
      <c r="B222" s="5" t="s">
        <v>217</v>
      </c>
      <c r="C222" s="5">
        <v>6509.33</v>
      </c>
      <c r="D222" s="5">
        <v>0</v>
      </c>
      <c r="E222" s="5" t="s">
        <v>212</v>
      </c>
      <c r="F222" s="5" t="s">
        <v>215</v>
      </c>
    </row>
    <row r="223" spans="1:6" x14ac:dyDescent="0.25">
      <c r="A223" s="5">
        <v>220</v>
      </c>
      <c r="B223" s="5" t="s">
        <v>217</v>
      </c>
      <c r="C223" s="5">
        <v>6509.33</v>
      </c>
      <c r="D223" s="5">
        <v>0</v>
      </c>
      <c r="E223" s="5" t="s">
        <v>212</v>
      </c>
      <c r="F223" s="5" t="s">
        <v>215</v>
      </c>
    </row>
    <row r="224" spans="1:6" x14ac:dyDescent="0.25">
      <c r="A224" s="5">
        <v>221</v>
      </c>
      <c r="B224" s="5" t="s">
        <v>217</v>
      </c>
      <c r="C224" s="5">
        <v>5409.5</v>
      </c>
      <c r="D224" s="5">
        <v>0</v>
      </c>
      <c r="E224" s="5" t="s">
        <v>212</v>
      </c>
      <c r="F224" s="5" t="s">
        <v>215</v>
      </c>
    </row>
    <row r="225" spans="1:6" x14ac:dyDescent="0.25">
      <c r="A225" s="5">
        <v>222</v>
      </c>
      <c r="B225" s="5" t="s">
        <v>217</v>
      </c>
      <c r="C225" s="5">
        <v>5770.13</v>
      </c>
      <c r="D225" s="5">
        <v>0</v>
      </c>
      <c r="E225" s="5" t="s">
        <v>212</v>
      </c>
      <c r="F225" s="5" t="s">
        <v>215</v>
      </c>
    </row>
    <row r="226" spans="1:6" x14ac:dyDescent="0.25">
      <c r="A226" s="5">
        <v>223</v>
      </c>
      <c r="B226" s="5" t="s">
        <v>217</v>
      </c>
      <c r="C226" s="5">
        <v>6509.33</v>
      </c>
      <c r="D226" s="5">
        <v>0</v>
      </c>
      <c r="E226" s="5" t="s">
        <v>212</v>
      </c>
      <c r="F226" s="5" t="s">
        <v>215</v>
      </c>
    </row>
    <row r="227" spans="1:6" x14ac:dyDescent="0.25">
      <c r="A227" s="5">
        <v>224</v>
      </c>
      <c r="B227" s="5" t="s">
        <v>217</v>
      </c>
      <c r="C227" s="5">
        <v>6509.33</v>
      </c>
      <c r="D227" s="5">
        <v>0</v>
      </c>
      <c r="E227" s="5" t="s">
        <v>212</v>
      </c>
      <c r="F227" s="5" t="s">
        <v>215</v>
      </c>
    </row>
    <row r="228" spans="1:6" x14ac:dyDescent="0.25">
      <c r="A228" s="5">
        <v>225</v>
      </c>
      <c r="B228" s="5" t="s">
        <v>217</v>
      </c>
      <c r="C228" s="5">
        <v>6509.33</v>
      </c>
      <c r="D228" s="5">
        <v>0</v>
      </c>
      <c r="E228" s="5" t="s">
        <v>212</v>
      </c>
      <c r="F228" s="5" t="s">
        <v>215</v>
      </c>
    </row>
    <row r="229" spans="1:6" x14ac:dyDescent="0.25">
      <c r="A229" s="5">
        <v>226</v>
      </c>
      <c r="B229" s="5" t="s">
        <v>217</v>
      </c>
      <c r="C229" s="5">
        <v>5409.5</v>
      </c>
      <c r="D229" s="5">
        <v>0</v>
      </c>
      <c r="E229" s="5" t="s">
        <v>212</v>
      </c>
      <c r="F229" s="5" t="s">
        <v>215</v>
      </c>
    </row>
    <row r="230" spans="1:6" x14ac:dyDescent="0.25">
      <c r="A230" s="5">
        <v>227</v>
      </c>
      <c r="B230" s="5" t="s">
        <v>217</v>
      </c>
      <c r="C230" s="5">
        <v>6509.33</v>
      </c>
      <c r="D230" s="5">
        <v>0</v>
      </c>
      <c r="E230" s="5" t="s">
        <v>212</v>
      </c>
      <c r="F230" s="5" t="s">
        <v>215</v>
      </c>
    </row>
    <row r="231" spans="1:6" x14ac:dyDescent="0.25">
      <c r="A231" s="5">
        <v>228</v>
      </c>
      <c r="B231" s="5" t="s">
        <v>217</v>
      </c>
      <c r="C231" s="5">
        <v>5774.33</v>
      </c>
      <c r="D231" s="5">
        <v>0</v>
      </c>
      <c r="E231" s="5" t="s">
        <v>212</v>
      </c>
      <c r="F231" s="5" t="s">
        <v>215</v>
      </c>
    </row>
    <row r="232" spans="1:6" x14ac:dyDescent="0.25">
      <c r="A232" s="5">
        <v>229</v>
      </c>
      <c r="B232" s="5" t="s">
        <v>217</v>
      </c>
      <c r="C232" s="5">
        <v>10827.4</v>
      </c>
      <c r="D232" s="5">
        <v>0</v>
      </c>
      <c r="E232" s="5" t="s">
        <v>212</v>
      </c>
      <c r="F232" s="5" t="s">
        <v>215</v>
      </c>
    </row>
    <row r="233" spans="1:6" x14ac:dyDescent="0.25">
      <c r="A233" s="5">
        <v>230</v>
      </c>
      <c r="B233" s="5" t="s">
        <v>217</v>
      </c>
      <c r="C233" s="5">
        <v>6457.07</v>
      </c>
      <c r="D233" s="5">
        <v>0</v>
      </c>
      <c r="E233" s="5" t="s">
        <v>212</v>
      </c>
      <c r="F233" s="5" t="s">
        <v>215</v>
      </c>
    </row>
    <row r="234" spans="1:6" x14ac:dyDescent="0.25">
      <c r="A234" s="5">
        <v>231</v>
      </c>
      <c r="B234" s="5" t="s">
        <v>217</v>
      </c>
      <c r="C234" s="5">
        <v>5720.53</v>
      </c>
      <c r="D234" s="5">
        <v>0</v>
      </c>
      <c r="E234" s="5" t="s">
        <v>212</v>
      </c>
      <c r="F234" s="5" t="s">
        <v>215</v>
      </c>
    </row>
    <row r="235" spans="1:6" x14ac:dyDescent="0.25">
      <c r="A235" s="5">
        <v>232</v>
      </c>
      <c r="B235" s="5" t="s">
        <v>217</v>
      </c>
      <c r="C235" s="5">
        <v>6457.07</v>
      </c>
      <c r="D235" s="5">
        <v>0</v>
      </c>
      <c r="E235" s="5" t="s">
        <v>212</v>
      </c>
      <c r="F235" s="5" t="s">
        <v>215</v>
      </c>
    </row>
    <row r="236" spans="1:6" x14ac:dyDescent="0.25">
      <c r="A236" s="5">
        <v>233</v>
      </c>
      <c r="B236" s="5" t="s">
        <v>217</v>
      </c>
      <c r="C236" s="5">
        <v>6053.5</v>
      </c>
      <c r="D236" s="5">
        <v>0</v>
      </c>
      <c r="E236" s="5" t="s">
        <v>212</v>
      </c>
      <c r="F236" s="5" t="s">
        <v>215</v>
      </c>
    </row>
    <row r="237" spans="1:6" x14ac:dyDescent="0.25">
      <c r="A237" s="5">
        <v>234</v>
      </c>
      <c r="B237" s="5" t="s">
        <v>217</v>
      </c>
      <c r="C237" s="5">
        <v>6457.07</v>
      </c>
      <c r="D237" s="5">
        <v>0</v>
      </c>
      <c r="E237" s="5" t="s">
        <v>212</v>
      </c>
      <c r="F237" s="5" t="s">
        <v>215</v>
      </c>
    </row>
    <row r="238" spans="1:6" x14ac:dyDescent="0.25">
      <c r="A238" s="5">
        <v>235</v>
      </c>
      <c r="B238" s="5" t="s">
        <v>217</v>
      </c>
      <c r="C238" s="5">
        <v>6404.8</v>
      </c>
      <c r="D238" s="5">
        <v>0</v>
      </c>
      <c r="E238" s="5" t="s">
        <v>212</v>
      </c>
      <c r="F238" s="5" t="s">
        <v>215</v>
      </c>
    </row>
    <row r="239" spans="1:6" x14ac:dyDescent="0.25">
      <c r="A239" s="5">
        <v>236</v>
      </c>
      <c r="B239" s="5" t="s">
        <v>217</v>
      </c>
      <c r="C239" s="5">
        <v>6404.8</v>
      </c>
      <c r="D239" s="5">
        <v>0</v>
      </c>
      <c r="E239" s="5" t="s">
        <v>212</v>
      </c>
      <c r="F239" s="5" t="s">
        <v>215</v>
      </c>
    </row>
    <row r="240" spans="1:6" x14ac:dyDescent="0.25">
      <c r="A240" s="5">
        <v>237</v>
      </c>
      <c r="B240" s="5" t="s">
        <v>217</v>
      </c>
      <c r="C240" s="5">
        <v>6404.8</v>
      </c>
      <c r="D240" s="5">
        <v>0</v>
      </c>
      <c r="E240" s="5" t="s">
        <v>212</v>
      </c>
      <c r="F240" s="5" t="s">
        <v>215</v>
      </c>
    </row>
    <row r="241" spans="1:6" x14ac:dyDescent="0.25">
      <c r="A241" s="5">
        <v>238</v>
      </c>
      <c r="B241" s="5" t="s">
        <v>217</v>
      </c>
      <c r="C241" s="5">
        <v>5686.4</v>
      </c>
      <c r="D241" s="5">
        <v>0</v>
      </c>
      <c r="E241" s="5" t="s">
        <v>212</v>
      </c>
      <c r="F241" s="5" t="s">
        <v>215</v>
      </c>
    </row>
    <row r="242" spans="1:6" x14ac:dyDescent="0.25">
      <c r="A242" s="5">
        <v>239</v>
      </c>
      <c r="B242" s="5" t="s">
        <v>217</v>
      </c>
      <c r="C242" s="5">
        <v>5690.5999999999995</v>
      </c>
      <c r="D242" s="5">
        <v>0</v>
      </c>
      <c r="E242" s="5" t="s">
        <v>212</v>
      </c>
      <c r="F242" s="5" t="s">
        <v>215</v>
      </c>
    </row>
    <row r="243" spans="1:6" x14ac:dyDescent="0.25">
      <c r="A243" s="5">
        <v>240</v>
      </c>
      <c r="B243" s="5" t="s">
        <v>217</v>
      </c>
      <c r="C243" s="5">
        <v>5664</v>
      </c>
      <c r="D243" s="5">
        <v>0</v>
      </c>
      <c r="E243" s="5" t="s">
        <v>212</v>
      </c>
      <c r="F243" s="5" t="s">
        <v>215</v>
      </c>
    </row>
    <row r="244" spans="1:6" x14ac:dyDescent="0.25">
      <c r="A244" s="5">
        <v>241</v>
      </c>
      <c r="B244" s="5" t="s">
        <v>217</v>
      </c>
      <c r="C244" s="5">
        <v>6352.53</v>
      </c>
      <c r="D244" s="5">
        <v>0</v>
      </c>
      <c r="E244" s="5" t="s">
        <v>212</v>
      </c>
      <c r="F244" s="5" t="s">
        <v>215</v>
      </c>
    </row>
    <row r="245" spans="1:6" x14ac:dyDescent="0.25">
      <c r="A245" s="5">
        <v>242</v>
      </c>
      <c r="B245" s="5" t="s">
        <v>217</v>
      </c>
      <c r="C245" s="5">
        <v>6352.53</v>
      </c>
      <c r="D245" s="5">
        <v>0</v>
      </c>
      <c r="E245" s="5" t="s">
        <v>212</v>
      </c>
      <c r="F245" s="5" t="s">
        <v>215</v>
      </c>
    </row>
    <row r="246" spans="1:6" x14ac:dyDescent="0.25">
      <c r="A246" s="5">
        <v>243</v>
      </c>
      <c r="B246" s="5" t="s">
        <v>217</v>
      </c>
      <c r="C246" s="5">
        <v>5260</v>
      </c>
      <c r="D246" s="5">
        <v>0</v>
      </c>
      <c r="E246" s="5" t="s">
        <v>212</v>
      </c>
      <c r="F246" s="5" t="s">
        <v>215</v>
      </c>
    </row>
    <row r="247" spans="1:6" x14ac:dyDescent="0.25">
      <c r="A247" s="5">
        <v>244</v>
      </c>
      <c r="B247" s="5" t="s">
        <v>217</v>
      </c>
      <c r="C247" s="5">
        <v>6300.27</v>
      </c>
      <c r="D247" s="5">
        <v>0</v>
      </c>
      <c r="E247" s="5" t="s">
        <v>212</v>
      </c>
      <c r="F247" s="5" t="s">
        <v>215</v>
      </c>
    </row>
    <row r="248" spans="1:6" x14ac:dyDescent="0.25">
      <c r="A248" s="5">
        <v>245</v>
      </c>
      <c r="B248" s="5" t="s">
        <v>217</v>
      </c>
      <c r="C248" s="5">
        <v>5812</v>
      </c>
      <c r="D248" s="5">
        <v>0</v>
      </c>
      <c r="E248" s="5" t="s">
        <v>212</v>
      </c>
      <c r="F248" s="5" t="s">
        <v>215</v>
      </c>
    </row>
    <row r="249" spans="1:6" x14ac:dyDescent="0.25">
      <c r="A249" s="5">
        <v>246</v>
      </c>
      <c r="B249" s="5" t="s">
        <v>217</v>
      </c>
      <c r="C249" s="5">
        <v>6199.47</v>
      </c>
      <c r="D249" s="5">
        <v>0</v>
      </c>
      <c r="E249" s="5" t="s">
        <v>212</v>
      </c>
      <c r="F249" s="5" t="s">
        <v>215</v>
      </c>
    </row>
    <row r="250" spans="1:6" x14ac:dyDescent="0.25">
      <c r="A250" s="5">
        <v>247</v>
      </c>
      <c r="B250" s="5" t="s">
        <v>217</v>
      </c>
      <c r="C250" s="5">
        <v>5812</v>
      </c>
      <c r="D250" s="5">
        <v>0</v>
      </c>
      <c r="E250" s="5" t="s">
        <v>212</v>
      </c>
      <c r="F250" s="5" t="s">
        <v>215</v>
      </c>
    </row>
    <row r="251" spans="1:6" x14ac:dyDescent="0.25">
      <c r="A251" s="5">
        <v>248</v>
      </c>
      <c r="B251" s="5" t="s">
        <v>217</v>
      </c>
      <c r="C251" s="5">
        <v>6199.47</v>
      </c>
      <c r="D251" s="5">
        <v>0</v>
      </c>
      <c r="E251" s="5" t="s">
        <v>212</v>
      </c>
      <c r="F251" s="5" t="s">
        <v>215</v>
      </c>
    </row>
    <row r="252" spans="1:6" x14ac:dyDescent="0.25">
      <c r="A252" s="5">
        <v>249</v>
      </c>
      <c r="B252" s="5" t="s">
        <v>217</v>
      </c>
      <c r="C252" s="5">
        <v>5812</v>
      </c>
      <c r="D252" s="5">
        <v>0</v>
      </c>
      <c r="E252" s="5" t="s">
        <v>212</v>
      </c>
      <c r="F252" s="5" t="s">
        <v>215</v>
      </c>
    </row>
    <row r="253" spans="1:6" x14ac:dyDescent="0.25">
      <c r="A253" s="5">
        <v>250</v>
      </c>
      <c r="B253" s="5" t="s">
        <v>217</v>
      </c>
      <c r="C253" s="5">
        <v>6199.47</v>
      </c>
      <c r="D253" s="5">
        <v>0</v>
      </c>
      <c r="E253" s="5" t="s">
        <v>212</v>
      </c>
      <c r="F253" s="5" t="s">
        <v>215</v>
      </c>
    </row>
    <row r="254" spans="1:6" x14ac:dyDescent="0.25">
      <c r="A254" s="5">
        <v>251</v>
      </c>
      <c r="B254" s="5" t="s">
        <v>217</v>
      </c>
      <c r="C254" s="5">
        <v>5428.73</v>
      </c>
      <c r="D254" s="5">
        <v>0</v>
      </c>
      <c r="E254" s="5" t="s">
        <v>212</v>
      </c>
      <c r="F254" s="5" t="s">
        <v>215</v>
      </c>
    </row>
    <row r="255" spans="1:6" x14ac:dyDescent="0.25">
      <c r="A255" s="5">
        <v>252</v>
      </c>
      <c r="B255" s="5" t="s">
        <v>217</v>
      </c>
      <c r="C255" s="5">
        <v>5289.6</v>
      </c>
      <c r="D255" s="5">
        <v>0</v>
      </c>
      <c r="E255" s="5" t="s">
        <v>212</v>
      </c>
      <c r="F255" s="5" t="s">
        <v>215</v>
      </c>
    </row>
    <row r="256" spans="1:6" x14ac:dyDescent="0.25">
      <c r="A256" s="5">
        <v>253</v>
      </c>
      <c r="B256" s="5" t="s">
        <v>217</v>
      </c>
      <c r="C256" s="5">
        <v>5289.6</v>
      </c>
      <c r="D256" s="5">
        <v>0</v>
      </c>
      <c r="E256" s="5" t="s">
        <v>212</v>
      </c>
      <c r="F256" s="5" t="s">
        <v>215</v>
      </c>
    </row>
    <row r="257" spans="1:6" x14ac:dyDescent="0.25">
      <c r="A257" s="5">
        <v>254</v>
      </c>
      <c r="B257" s="5" t="s">
        <v>217</v>
      </c>
      <c r="C257" s="5">
        <v>4959</v>
      </c>
      <c r="D257" s="5">
        <v>0</v>
      </c>
      <c r="E257" s="5" t="s">
        <v>212</v>
      </c>
      <c r="F257" s="5" t="s">
        <v>215</v>
      </c>
    </row>
    <row r="258" spans="1:6" x14ac:dyDescent="0.25">
      <c r="A258" s="5">
        <v>255</v>
      </c>
      <c r="B258" s="5" t="s">
        <v>217</v>
      </c>
      <c r="C258" s="5">
        <v>5289.6</v>
      </c>
      <c r="D258" s="5">
        <v>0</v>
      </c>
      <c r="E258" s="5" t="s">
        <v>212</v>
      </c>
      <c r="F258" s="5" t="s">
        <v>215</v>
      </c>
    </row>
    <row r="259" spans="1:6" x14ac:dyDescent="0.25">
      <c r="A259" s="5">
        <v>256</v>
      </c>
      <c r="B259" s="5" t="s">
        <v>217</v>
      </c>
      <c r="C259" s="5">
        <v>5289.6</v>
      </c>
      <c r="D259" s="5">
        <v>0</v>
      </c>
      <c r="E259" s="5" t="s">
        <v>212</v>
      </c>
      <c r="F259" s="5" t="s">
        <v>215</v>
      </c>
    </row>
    <row r="260" spans="1:6" x14ac:dyDescent="0.25">
      <c r="A260" s="5">
        <v>257</v>
      </c>
      <c r="B260" s="5" t="s">
        <v>217</v>
      </c>
      <c r="C260" s="5">
        <v>5948.8</v>
      </c>
      <c r="D260" s="5">
        <v>0</v>
      </c>
      <c r="E260" s="5" t="s">
        <v>212</v>
      </c>
      <c r="F260" s="5" t="s">
        <v>215</v>
      </c>
    </row>
    <row r="261" spans="1:6" x14ac:dyDescent="0.25">
      <c r="A261" s="5">
        <v>258</v>
      </c>
      <c r="B261" s="5" t="s">
        <v>217</v>
      </c>
      <c r="C261" s="5">
        <v>5577</v>
      </c>
      <c r="D261" s="5">
        <v>0</v>
      </c>
      <c r="E261" s="5" t="s">
        <v>212</v>
      </c>
      <c r="F261" s="5" t="s">
        <v>215</v>
      </c>
    </row>
    <row r="262" spans="1:6" x14ac:dyDescent="0.25">
      <c r="A262" s="5">
        <v>259</v>
      </c>
      <c r="B262" s="5" t="s">
        <v>217</v>
      </c>
      <c r="C262" s="5">
        <v>5948.8</v>
      </c>
      <c r="D262" s="5">
        <v>0</v>
      </c>
      <c r="E262" s="5" t="s">
        <v>212</v>
      </c>
      <c r="F262" s="5" t="s">
        <v>215</v>
      </c>
    </row>
    <row r="263" spans="1:6" x14ac:dyDescent="0.25">
      <c r="A263" s="5">
        <v>260</v>
      </c>
      <c r="B263" s="5" t="s">
        <v>217</v>
      </c>
      <c r="C263" s="5">
        <v>5289.6</v>
      </c>
      <c r="D263" s="5">
        <v>0</v>
      </c>
      <c r="E263" s="5" t="s">
        <v>212</v>
      </c>
      <c r="F263" s="5" t="s">
        <v>215</v>
      </c>
    </row>
    <row r="264" spans="1:6" x14ac:dyDescent="0.25">
      <c r="A264" s="5">
        <v>261</v>
      </c>
      <c r="B264" s="5" t="s">
        <v>217</v>
      </c>
      <c r="C264" s="5">
        <v>5289.6</v>
      </c>
      <c r="D264" s="5">
        <v>0</v>
      </c>
      <c r="E264" s="5" t="s">
        <v>212</v>
      </c>
      <c r="F264" s="5" t="s">
        <v>215</v>
      </c>
    </row>
    <row r="265" spans="1:6" x14ac:dyDescent="0.25">
      <c r="A265" s="5">
        <v>262</v>
      </c>
      <c r="B265" s="5" t="s">
        <v>217</v>
      </c>
      <c r="C265" s="5">
        <v>5948.8</v>
      </c>
      <c r="D265" s="5">
        <v>0</v>
      </c>
      <c r="E265" s="5" t="s">
        <v>212</v>
      </c>
      <c r="F265" s="5" t="s">
        <v>215</v>
      </c>
    </row>
    <row r="266" spans="1:6" x14ac:dyDescent="0.25">
      <c r="A266" s="5">
        <v>263</v>
      </c>
      <c r="B266" s="5" t="s">
        <v>217</v>
      </c>
      <c r="C266" s="5">
        <v>5289.6</v>
      </c>
      <c r="D266" s="5">
        <v>0</v>
      </c>
      <c r="E266" s="5" t="s">
        <v>212</v>
      </c>
      <c r="F266" s="5" t="s">
        <v>215</v>
      </c>
    </row>
    <row r="267" spans="1:6" x14ac:dyDescent="0.25">
      <c r="A267" s="5">
        <v>264</v>
      </c>
      <c r="B267" s="5" t="s">
        <v>217</v>
      </c>
      <c r="C267" s="5">
        <v>5289.6</v>
      </c>
      <c r="D267" s="5">
        <v>0</v>
      </c>
      <c r="E267" s="5" t="s">
        <v>212</v>
      </c>
      <c r="F267" s="5" t="s">
        <v>215</v>
      </c>
    </row>
    <row r="268" spans="1:6" x14ac:dyDescent="0.25">
      <c r="A268" s="5">
        <v>265</v>
      </c>
      <c r="B268" s="5" t="s">
        <v>217</v>
      </c>
      <c r="C268" s="5">
        <v>5289.6</v>
      </c>
      <c r="D268" s="5">
        <v>0</v>
      </c>
      <c r="E268" s="5" t="s">
        <v>212</v>
      </c>
      <c r="F268" s="5" t="s">
        <v>215</v>
      </c>
    </row>
    <row r="269" spans="1:6" x14ac:dyDescent="0.25">
      <c r="A269" s="5">
        <v>266</v>
      </c>
      <c r="B269" s="5" t="s">
        <v>217</v>
      </c>
      <c r="C269" s="5">
        <v>5289.6</v>
      </c>
      <c r="D269" s="5">
        <v>0</v>
      </c>
      <c r="E269" s="5" t="s">
        <v>212</v>
      </c>
      <c r="F269" s="5" t="s">
        <v>215</v>
      </c>
    </row>
    <row r="270" spans="1:6" x14ac:dyDescent="0.25">
      <c r="A270" s="5">
        <v>267</v>
      </c>
      <c r="B270" s="5" t="s">
        <v>217</v>
      </c>
      <c r="C270" s="5">
        <v>5289.6</v>
      </c>
      <c r="D270" s="5">
        <v>0</v>
      </c>
      <c r="E270" s="5" t="s">
        <v>212</v>
      </c>
      <c r="F270" s="5" t="s">
        <v>215</v>
      </c>
    </row>
    <row r="271" spans="1:6" x14ac:dyDescent="0.25">
      <c r="A271" s="5">
        <v>268</v>
      </c>
      <c r="B271" s="5" t="s">
        <v>217</v>
      </c>
      <c r="C271" s="5">
        <v>4959</v>
      </c>
      <c r="D271" s="5">
        <v>0</v>
      </c>
      <c r="E271" s="5" t="s">
        <v>212</v>
      </c>
      <c r="F271" s="5" t="s">
        <v>215</v>
      </c>
    </row>
    <row r="272" spans="1:6" x14ac:dyDescent="0.25">
      <c r="A272" s="5">
        <v>269</v>
      </c>
      <c r="B272" s="5" t="s">
        <v>217</v>
      </c>
      <c r="C272" s="5">
        <v>5948.8</v>
      </c>
      <c r="D272" s="5">
        <v>0</v>
      </c>
      <c r="E272" s="5" t="s">
        <v>212</v>
      </c>
      <c r="F272" s="5" t="s">
        <v>215</v>
      </c>
    </row>
    <row r="273" spans="1:6" x14ac:dyDescent="0.25">
      <c r="A273" s="5">
        <v>270</v>
      </c>
      <c r="B273" s="5" t="s">
        <v>217</v>
      </c>
      <c r="C273" s="5">
        <v>5577</v>
      </c>
      <c r="D273" s="5">
        <v>0</v>
      </c>
      <c r="E273" s="5" t="s">
        <v>212</v>
      </c>
      <c r="F273" s="5" t="s">
        <v>215</v>
      </c>
    </row>
    <row r="274" spans="1:6" x14ac:dyDescent="0.25">
      <c r="A274" s="5">
        <v>271</v>
      </c>
      <c r="B274" s="5" t="s">
        <v>217</v>
      </c>
      <c r="C274" s="5">
        <v>5289.6</v>
      </c>
      <c r="D274" s="5">
        <v>0</v>
      </c>
      <c r="E274" s="5" t="s">
        <v>212</v>
      </c>
      <c r="F274" s="5" t="s">
        <v>215</v>
      </c>
    </row>
    <row r="275" spans="1:6" x14ac:dyDescent="0.25">
      <c r="A275" s="5">
        <v>272</v>
      </c>
      <c r="B275" s="5" t="s">
        <v>217</v>
      </c>
      <c r="C275" s="5">
        <v>4959</v>
      </c>
      <c r="D275" s="5">
        <v>0</v>
      </c>
      <c r="E275" s="5" t="s">
        <v>212</v>
      </c>
      <c r="F275" s="5" t="s">
        <v>215</v>
      </c>
    </row>
    <row r="276" spans="1:6" x14ac:dyDescent="0.25">
      <c r="A276" s="5">
        <v>273</v>
      </c>
      <c r="B276" s="5" t="s">
        <v>217</v>
      </c>
      <c r="C276" s="5">
        <v>5289.6</v>
      </c>
      <c r="D276" s="5">
        <v>0</v>
      </c>
      <c r="E276" s="5" t="s">
        <v>212</v>
      </c>
      <c r="F276" s="5" t="s">
        <v>215</v>
      </c>
    </row>
    <row r="277" spans="1:6" x14ac:dyDescent="0.25">
      <c r="A277" s="5">
        <v>274</v>
      </c>
      <c r="B277" s="5" t="s">
        <v>217</v>
      </c>
      <c r="C277" s="5">
        <v>4959</v>
      </c>
      <c r="D277" s="5">
        <v>0</v>
      </c>
      <c r="E277" s="5" t="s">
        <v>212</v>
      </c>
      <c r="F277" s="5" t="s">
        <v>215</v>
      </c>
    </row>
    <row r="278" spans="1:6" x14ac:dyDescent="0.25">
      <c r="A278" s="5">
        <v>275</v>
      </c>
      <c r="B278" s="5" t="s">
        <v>217</v>
      </c>
      <c r="C278" s="5">
        <v>5289.6</v>
      </c>
      <c r="D278" s="5">
        <v>0</v>
      </c>
      <c r="E278" s="5" t="s">
        <v>212</v>
      </c>
      <c r="F278" s="5" t="s">
        <v>215</v>
      </c>
    </row>
    <row r="279" spans="1:6" x14ac:dyDescent="0.25">
      <c r="A279" s="5">
        <v>276</v>
      </c>
      <c r="B279" s="5" t="s">
        <v>217</v>
      </c>
      <c r="C279" s="5">
        <v>5948.8</v>
      </c>
      <c r="D279" s="5">
        <v>0</v>
      </c>
      <c r="E279" s="5" t="s">
        <v>212</v>
      </c>
      <c r="F279" s="5" t="s">
        <v>215</v>
      </c>
    </row>
    <row r="280" spans="1:6" x14ac:dyDescent="0.25">
      <c r="A280" s="5">
        <v>277</v>
      </c>
      <c r="B280" s="5" t="s">
        <v>217</v>
      </c>
      <c r="C280" s="5">
        <v>5948.8</v>
      </c>
      <c r="D280" s="5">
        <v>0</v>
      </c>
      <c r="E280" s="5" t="s">
        <v>212</v>
      </c>
      <c r="F280" s="5" t="s">
        <v>215</v>
      </c>
    </row>
    <row r="281" spans="1:6" x14ac:dyDescent="0.25">
      <c r="A281" s="5">
        <v>278</v>
      </c>
      <c r="B281" s="5" t="s">
        <v>217</v>
      </c>
      <c r="C281" s="5">
        <v>5948.8</v>
      </c>
      <c r="D281" s="5">
        <v>0</v>
      </c>
      <c r="E281" s="5" t="s">
        <v>212</v>
      </c>
      <c r="F281" s="5" t="s">
        <v>215</v>
      </c>
    </row>
    <row r="282" spans="1:6" x14ac:dyDescent="0.25">
      <c r="A282" s="5">
        <v>279</v>
      </c>
      <c r="B282" s="5" t="s">
        <v>217</v>
      </c>
      <c r="C282" s="5">
        <v>5948.8</v>
      </c>
      <c r="D282" s="5">
        <v>0</v>
      </c>
      <c r="E282" s="5" t="s">
        <v>212</v>
      </c>
      <c r="F282" s="5" t="s">
        <v>215</v>
      </c>
    </row>
    <row r="283" spans="1:6" x14ac:dyDescent="0.25">
      <c r="A283" s="5">
        <v>280</v>
      </c>
      <c r="B283" s="5" t="s">
        <v>217</v>
      </c>
      <c r="C283" s="5">
        <v>5948.8</v>
      </c>
      <c r="D283" s="5">
        <v>0</v>
      </c>
      <c r="E283" s="5" t="s">
        <v>212</v>
      </c>
      <c r="F283" s="5" t="s">
        <v>215</v>
      </c>
    </row>
    <row r="284" spans="1:6" x14ac:dyDescent="0.25">
      <c r="A284" s="5">
        <v>281</v>
      </c>
      <c r="B284" s="5" t="s">
        <v>217</v>
      </c>
      <c r="C284" s="5">
        <v>4959</v>
      </c>
      <c r="D284" s="5">
        <v>0</v>
      </c>
      <c r="E284" s="5" t="s">
        <v>212</v>
      </c>
      <c r="F284" s="5" t="s">
        <v>215</v>
      </c>
    </row>
    <row r="285" spans="1:6" x14ac:dyDescent="0.25">
      <c r="A285" s="5">
        <v>282</v>
      </c>
      <c r="B285" s="5" t="s">
        <v>217</v>
      </c>
      <c r="C285" s="5">
        <v>5289.6</v>
      </c>
      <c r="D285" s="5">
        <v>0</v>
      </c>
      <c r="E285" s="5" t="s">
        <v>212</v>
      </c>
      <c r="F285" s="5" t="s">
        <v>215</v>
      </c>
    </row>
    <row r="286" spans="1:6" x14ac:dyDescent="0.25">
      <c r="A286" s="5">
        <v>283</v>
      </c>
      <c r="B286" s="5" t="s">
        <v>217</v>
      </c>
      <c r="C286" s="5">
        <v>5948.8</v>
      </c>
      <c r="D286" s="5">
        <v>0</v>
      </c>
      <c r="E286" s="5" t="s">
        <v>212</v>
      </c>
      <c r="F286" s="5" t="s">
        <v>215</v>
      </c>
    </row>
    <row r="287" spans="1:6" x14ac:dyDescent="0.25">
      <c r="A287" s="5">
        <v>284</v>
      </c>
      <c r="B287" s="5" t="s">
        <v>217</v>
      </c>
      <c r="C287" s="5">
        <v>5289.6</v>
      </c>
      <c r="D287" s="5">
        <v>0</v>
      </c>
      <c r="E287" s="5" t="s">
        <v>212</v>
      </c>
      <c r="F287" s="5" t="s">
        <v>215</v>
      </c>
    </row>
    <row r="288" spans="1:6" x14ac:dyDescent="0.25">
      <c r="A288" s="5">
        <v>285</v>
      </c>
      <c r="B288" s="5" t="s">
        <v>217</v>
      </c>
      <c r="C288" s="5">
        <v>5289.6</v>
      </c>
      <c r="D288" s="5">
        <v>0</v>
      </c>
      <c r="E288" s="5" t="s">
        <v>212</v>
      </c>
      <c r="F288" s="5" t="s">
        <v>215</v>
      </c>
    </row>
    <row r="289" spans="1:6" x14ac:dyDescent="0.25">
      <c r="A289" s="5">
        <v>286</v>
      </c>
      <c r="B289" s="5" t="s">
        <v>217</v>
      </c>
      <c r="C289" s="5">
        <v>5289.6</v>
      </c>
      <c r="D289" s="5">
        <v>0</v>
      </c>
      <c r="E289" s="5" t="s">
        <v>212</v>
      </c>
      <c r="F289" s="5" t="s">
        <v>215</v>
      </c>
    </row>
    <row r="290" spans="1:6" x14ac:dyDescent="0.25">
      <c r="A290" s="5">
        <v>287</v>
      </c>
      <c r="B290" s="5" t="s">
        <v>217</v>
      </c>
      <c r="C290" s="5">
        <v>5289.6</v>
      </c>
      <c r="D290" s="5">
        <v>0</v>
      </c>
      <c r="E290" s="5" t="s">
        <v>212</v>
      </c>
      <c r="F290" s="5" t="s">
        <v>215</v>
      </c>
    </row>
    <row r="291" spans="1:6" x14ac:dyDescent="0.25">
      <c r="A291" s="5">
        <v>288</v>
      </c>
      <c r="B291" s="5" t="s">
        <v>217</v>
      </c>
      <c r="C291" s="5">
        <v>5948.8</v>
      </c>
      <c r="D291" s="5">
        <v>0</v>
      </c>
      <c r="E291" s="5" t="s">
        <v>212</v>
      </c>
      <c r="F291" s="5" t="s">
        <v>215</v>
      </c>
    </row>
    <row r="292" spans="1:6" x14ac:dyDescent="0.25">
      <c r="A292" s="5">
        <v>289</v>
      </c>
      <c r="B292" s="5" t="s">
        <v>217</v>
      </c>
      <c r="C292" s="5">
        <v>5289.6</v>
      </c>
      <c r="D292" s="5">
        <v>0</v>
      </c>
      <c r="E292" s="5" t="s">
        <v>212</v>
      </c>
      <c r="F292" s="5" t="s">
        <v>215</v>
      </c>
    </row>
    <row r="293" spans="1:6" x14ac:dyDescent="0.25">
      <c r="A293" s="5">
        <v>290</v>
      </c>
      <c r="B293" s="5" t="s">
        <v>217</v>
      </c>
      <c r="C293" s="5">
        <v>5948.8</v>
      </c>
      <c r="D293" s="5">
        <v>0</v>
      </c>
      <c r="E293" s="5" t="s">
        <v>212</v>
      </c>
      <c r="F293" s="5" t="s">
        <v>215</v>
      </c>
    </row>
    <row r="294" spans="1:6" x14ac:dyDescent="0.25">
      <c r="A294" s="5">
        <v>291</v>
      </c>
      <c r="B294" s="5" t="s">
        <v>217</v>
      </c>
      <c r="C294" s="5">
        <v>4297.8</v>
      </c>
      <c r="D294" s="5">
        <v>0</v>
      </c>
      <c r="E294" s="5" t="s">
        <v>212</v>
      </c>
      <c r="F294" s="5" t="s">
        <v>215</v>
      </c>
    </row>
    <row r="295" spans="1:6" x14ac:dyDescent="0.25">
      <c r="A295" s="5">
        <v>292</v>
      </c>
      <c r="B295" s="5" t="s">
        <v>217</v>
      </c>
      <c r="C295" s="5">
        <v>5948.8</v>
      </c>
      <c r="D295" s="5">
        <v>0</v>
      </c>
      <c r="E295" s="5" t="s">
        <v>212</v>
      </c>
      <c r="F295" s="5" t="s">
        <v>215</v>
      </c>
    </row>
    <row r="296" spans="1:6" x14ac:dyDescent="0.25">
      <c r="A296" s="5">
        <v>293</v>
      </c>
      <c r="B296" s="5" t="s">
        <v>217</v>
      </c>
      <c r="C296" s="5">
        <v>5948.8</v>
      </c>
      <c r="D296" s="5">
        <v>0</v>
      </c>
      <c r="E296" s="5" t="s">
        <v>212</v>
      </c>
      <c r="F296" s="5" t="s">
        <v>215</v>
      </c>
    </row>
    <row r="297" spans="1:6" x14ac:dyDescent="0.25">
      <c r="A297" s="5">
        <v>294</v>
      </c>
      <c r="B297" s="5" t="s">
        <v>217</v>
      </c>
      <c r="C297" s="5">
        <v>5948.8</v>
      </c>
      <c r="D297" s="5">
        <v>0</v>
      </c>
      <c r="E297" s="5" t="s">
        <v>212</v>
      </c>
      <c r="F297" s="5" t="s">
        <v>215</v>
      </c>
    </row>
    <row r="298" spans="1:6" x14ac:dyDescent="0.25">
      <c r="A298" s="5">
        <v>295</v>
      </c>
      <c r="B298" s="5" t="s">
        <v>217</v>
      </c>
      <c r="C298" s="5">
        <v>5948.8</v>
      </c>
      <c r="D298" s="5">
        <v>0</v>
      </c>
      <c r="E298" s="5" t="s">
        <v>212</v>
      </c>
      <c r="F298" s="5" t="s">
        <v>215</v>
      </c>
    </row>
    <row r="299" spans="1:6" x14ac:dyDescent="0.25">
      <c r="A299" s="5">
        <v>296</v>
      </c>
      <c r="B299" s="5" t="s">
        <v>217</v>
      </c>
      <c r="C299" s="5">
        <v>5289.6</v>
      </c>
      <c r="D299" s="5">
        <v>0</v>
      </c>
      <c r="E299" s="5" t="s">
        <v>212</v>
      </c>
      <c r="F299" s="5" t="s">
        <v>215</v>
      </c>
    </row>
    <row r="300" spans="1:6" x14ac:dyDescent="0.25">
      <c r="A300" s="5">
        <v>297</v>
      </c>
      <c r="B300" s="5" t="s">
        <v>217</v>
      </c>
      <c r="C300" s="5">
        <v>5289.6</v>
      </c>
      <c r="D300" s="5">
        <v>0</v>
      </c>
      <c r="E300" s="5" t="s">
        <v>212</v>
      </c>
      <c r="F300" s="5" t="s">
        <v>215</v>
      </c>
    </row>
    <row r="301" spans="1:6" x14ac:dyDescent="0.25">
      <c r="A301" s="5">
        <v>298</v>
      </c>
      <c r="B301" s="5" t="s">
        <v>217</v>
      </c>
      <c r="C301" s="5">
        <v>5948.8</v>
      </c>
      <c r="D301" s="5">
        <v>0</v>
      </c>
      <c r="E301" s="5" t="s">
        <v>212</v>
      </c>
      <c r="F301" s="5" t="s">
        <v>215</v>
      </c>
    </row>
    <row r="302" spans="1:6" x14ac:dyDescent="0.25">
      <c r="A302" s="5">
        <v>299</v>
      </c>
      <c r="B302" s="5" t="s">
        <v>217</v>
      </c>
      <c r="C302" s="5">
        <v>5289.6</v>
      </c>
      <c r="D302" s="5">
        <v>0</v>
      </c>
      <c r="E302" s="5" t="s">
        <v>212</v>
      </c>
      <c r="F302" s="5" t="s">
        <v>215</v>
      </c>
    </row>
    <row r="303" spans="1:6" x14ac:dyDescent="0.25">
      <c r="A303" s="5">
        <v>300</v>
      </c>
      <c r="B303" s="5" t="s">
        <v>948</v>
      </c>
      <c r="C303" s="5">
        <v>0</v>
      </c>
      <c r="D303" s="5">
        <v>0</v>
      </c>
      <c r="E303" s="5" t="s">
        <v>212</v>
      </c>
      <c r="F303" s="5" t="s">
        <v>215</v>
      </c>
    </row>
    <row r="304" spans="1:6" x14ac:dyDescent="0.25">
      <c r="A304" s="5">
        <v>301</v>
      </c>
      <c r="B304" s="5" t="s">
        <v>948</v>
      </c>
      <c r="C304" s="5">
        <v>0</v>
      </c>
      <c r="D304" s="5">
        <v>0</v>
      </c>
      <c r="E304" s="5" t="s">
        <v>212</v>
      </c>
      <c r="F304" s="5" t="s">
        <v>215</v>
      </c>
    </row>
    <row r="305" spans="1:6" x14ac:dyDescent="0.25">
      <c r="A305" s="5">
        <v>302</v>
      </c>
      <c r="B305" s="5" t="s">
        <v>948</v>
      </c>
      <c r="C305" s="5">
        <v>0</v>
      </c>
      <c r="D305" s="5">
        <v>0</v>
      </c>
      <c r="E305" s="5" t="s">
        <v>212</v>
      </c>
      <c r="F305" s="5" t="s">
        <v>215</v>
      </c>
    </row>
    <row r="306" spans="1:6" x14ac:dyDescent="0.25">
      <c r="A306" s="5">
        <v>303</v>
      </c>
      <c r="B306" s="5" t="s">
        <v>948</v>
      </c>
      <c r="C306" s="5">
        <v>0</v>
      </c>
      <c r="D306" s="5">
        <v>0</v>
      </c>
      <c r="E306" s="5" t="s">
        <v>212</v>
      </c>
      <c r="F306" s="5" t="s">
        <v>215</v>
      </c>
    </row>
    <row r="307" spans="1:6" x14ac:dyDescent="0.25">
      <c r="A307" s="5">
        <v>304</v>
      </c>
      <c r="B307" s="5" t="s">
        <v>948</v>
      </c>
      <c r="C307" s="5">
        <v>0</v>
      </c>
      <c r="D307" s="5">
        <v>0</v>
      </c>
      <c r="E307" s="5" t="s">
        <v>212</v>
      </c>
      <c r="F307" s="5" t="s">
        <v>215</v>
      </c>
    </row>
    <row r="308" spans="1:6" x14ac:dyDescent="0.25">
      <c r="A308" s="5">
        <v>305</v>
      </c>
      <c r="B308" s="5" t="s">
        <v>948</v>
      </c>
      <c r="C308" s="5">
        <v>0</v>
      </c>
      <c r="D308" s="5">
        <v>0</v>
      </c>
      <c r="E308" s="5" t="s">
        <v>212</v>
      </c>
      <c r="F308" s="5" t="s">
        <v>215</v>
      </c>
    </row>
    <row r="309" spans="1:6" x14ac:dyDescent="0.25">
      <c r="A309" s="5">
        <v>306</v>
      </c>
      <c r="B309" s="5" t="s">
        <v>948</v>
      </c>
      <c r="C309" s="5">
        <v>0</v>
      </c>
      <c r="D309" s="5">
        <v>0</v>
      </c>
      <c r="E309" s="5" t="s">
        <v>212</v>
      </c>
      <c r="F309" s="5" t="s">
        <v>215</v>
      </c>
    </row>
    <row r="310" spans="1:6" x14ac:dyDescent="0.25">
      <c r="A310" s="5">
        <v>307</v>
      </c>
      <c r="B310" s="5" t="s">
        <v>948</v>
      </c>
      <c r="C310" s="5">
        <v>0</v>
      </c>
      <c r="D310" s="5">
        <v>0</v>
      </c>
      <c r="E310" s="5" t="s">
        <v>212</v>
      </c>
      <c r="F310" s="5" t="s">
        <v>215</v>
      </c>
    </row>
    <row r="311" spans="1:6" x14ac:dyDescent="0.25">
      <c r="A311" s="5">
        <v>308</v>
      </c>
      <c r="B311" s="5" t="s">
        <v>948</v>
      </c>
      <c r="C311" s="5">
        <v>0</v>
      </c>
      <c r="D311" s="5">
        <v>0</v>
      </c>
      <c r="E311" s="5" t="s">
        <v>212</v>
      </c>
      <c r="F311" s="5" t="s">
        <v>215</v>
      </c>
    </row>
    <row r="312" spans="1:6" x14ac:dyDescent="0.25">
      <c r="A312" s="5">
        <v>309</v>
      </c>
      <c r="B312" s="5" t="s">
        <v>948</v>
      </c>
      <c r="C312" s="5">
        <v>0</v>
      </c>
      <c r="D312" s="5">
        <v>0</v>
      </c>
      <c r="E312" s="5" t="s">
        <v>212</v>
      </c>
      <c r="F312" s="5" t="s">
        <v>215</v>
      </c>
    </row>
    <row r="313" spans="1:6" x14ac:dyDescent="0.25">
      <c r="A313" s="5">
        <v>310</v>
      </c>
      <c r="B313" s="5" t="s">
        <v>948</v>
      </c>
      <c r="C313" s="5">
        <v>0</v>
      </c>
      <c r="D313" s="5">
        <v>0</v>
      </c>
      <c r="E313" s="5" t="s">
        <v>212</v>
      </c>
      <c r="F313" s="5" t="s">
        <v>215</v>
      </c>
    </row>
    <row r="314" spans="1:6" x14ac:dyDescent="0.25">
      <c r="A314" s="5">
        <v>311</v>
      </c>
      <c r="B314" s="5" t="s">
        <v>948</v>
      </c>
      <c r="C314" s="5">
        <v>0</v>
      </c>
      <c r="D314" s="5">
        <v>0</v>
      </c>
      <c r="E314" s="5" t="s">
        <v>212</v>
      </c>
      <c r="F314" s="5" t="s">
        <v>215</v>
      </c>
    </row>
    <row r="315" spans="1:6" x14ac:dyDescent="0.25">
      <c r="A315" s="5">
        <v>312</v>
      </c>
      <c r="B315" s="5" t="s">
        <v>948</v>
      </c>
      <c r="C315" s="5">
        <v>0</v>
      </c>
      <c r="D315" s="5">
        <v>0</v>
      </c>
      <c r="E315" s="5" t="s">
        <v>212</v>
      </c>
      <c r="F315" s="5" t="s">
        <v>215</v>
      </c>
    </row>
    <row r="316" spans="1:6" x14ac:dyDescent="0.25">
      <c r="A316" s="5">
        <v>313</v>
      </c>
      <c r="B316" s="5" t="s">
        <v>948</v>
      </c>
      <c r="C316" s="5">
        <v>0</v>
      </c>
      <c r="D316" s="5">
        <v>0</v>
      </c>
      <c r="E316" s="5" t="s">
        <v>212</v>
      </c>
      <c r="F316" s="5" t="s">
        <v>215</v>
      </c>
    </row>
    <row r="317" spans="1:6" x14ac:dyDescent="0.25">
      <c r="A317" s="5">
        <v>314</v>
      </c>
      <c r="B317" s="5" t="s">
        <v>948</v>
      </c>
      <c r="C317" s="5">
        <v>0</v>
      </c>
      <c r="D317" s="5">
        <v>0</v>
      </c>
      <c r="E317" s="5" t="s">
        <v>212</v>
      </c>
      <c r="F317" s="5" t="s">
        <v>215</v>
      </c>
    </row>
    <row r="318" spans="1:6" x14ac:dyDescent="0.25">
      <c r="A318" s="5">
        <v>315</v>
      </c>
      <c r="B318" s="5" t="s">
        <v>948</v>
      </c>
      <c r="C318" s="5">
        <v>0</v>
      </c>
      <c r="D318" s="5">
        <v>0</v>
      </c>
      <c r="E318" s="5" t="s">
        <v>212</v>
      </c>
      <c r="F318" s="5" t="s">
        <v>215</v>
      </c>
    </row>
    <row r="319" spans="1:6" x14ac:dyDescent="0.25">
      <c r="A319" s="5">
        <v>316</v>
      </c>
      <c r="B319" s="5" t="s">
        <v>948</v>
      </c>
      <c r="C319" s="5">
        <v>0</v>
      </c>
      <c r="D319" s="5">
        <v>0</v>
      </c>
      <c r="E319" s="5" t="s">
        <v>212</v>
      </c>
      <c r="F319" s="5" t="s">
        <v>215</v>
      </c>
    </row>
    <row r="320" spans="1:6" x14ac:dyDescent="0.25">
      <c r="A320" s="5">
        <v>317</v>
      </c>
      <c r="B320" s="5" t="s">
        <v>948</v>
      </c>
      <c r="C320" s="5">
        <v>0</v>
      </c>
      <c r="D320" s="5">
        <v>0</v>
      </c>
      <c r="E320" s="5" t="s">
        <v>212</v>
      </c>
      <c r="F320" s="5" t="s">
        <v>215</v>
      </c>
    </row>
    <row r="321" spans="1:6" x14ac:dyDescent="0.25">
      <c r="A321" s="5">
        <v>318</v>
      </c>
      <c r="B321" s="5" t="s">
        <v>948</v>
      </c>
      <c r="C321" s="5">
        <v>0</v>
      </c>
      <c r="D321" s="5">
        <v>0</v>
      </c>
      <c r="E321" s="5" t="s">
        <v>212</v>
      </c>
      <c r="F321" s="5" t="s">
        <v>215</v>
      </c>
    </row>
    <row r="322" spans="1:6" x14ac:dyDescent="0.25">
      <c r="A322" s="5">
        <v>319</v>
      </c>
      <c r="B322" s="5" t="s">
        <v>948</v>
      </c>
      <c r="C322" s="5">
        <v>0</v>
      </c>
      <c r="D322" s="5">
        <v>0</v>
      </c>
      <c r="E322" s="5" t="s">
        <v>212</v>
      </c>
      <c r="F322" s="5" t="s">
        <v>215</v>
      </c>
    </row>
    <row r="323" spans="1:6" x14ac:dyDescent="0.25">
      <c r="A323" s="5">
        <v>320</v>
      </c>
      <c r="B323" s="5" t="s">
        <v>948</v>
      </c>
      <c r="C323" s="5">
        <v>0</v>
      </c>
      <c r="D323" s="5">
        <v>0</v>
      </c>
      <c r="E323" s="5" t="s">
        <v>212</v>
      </c>
      <c r="F323" s="5" t="s">
        <v>215</v>
      </c>
    </row>
    <row r="324" spans="1:6" x14ac:dyDescent="0.25">
      <c r="A324" s="5">
        <v>321</v>
      </c>
      <c r="B324" s="5" t="s">
        <v>948</v>
      </c>
      <c r="C324" s="5">
        <v>0</v>
      </c>
      <c r="D324" s="5">
        <v>0</v>
      </c>
      <c r="E324" s="5" t="s">
        <v>212</v>
      </c>
      <c r="F324" s="5" t="s">
        <v>215</v>
      </c>
    </row>
    <row r="325" spans="1:6" x14ac:dyDescent="0.25">
      <c r="A325" s="5">
        <v>322</v>
      </c>
      <c r="B325" s="5" t="s">
        <v>948</v>
      </c>
      <c r="C325" s="5">
        <v>0</v>
      </c>
      <c r="D325" s="5">
        <v>0</v>
      </c>
      <c r="E325" s="5" t="s">
        <v>212</v>
      </c>
      <c r="F325" s="5" t="s">
        <v>215</v>
      </c>
    </row>
    <row r="326" spans="1:6" x14ac:dyDescent="0.25">
      <c r="A326" s="5">
        <v>323</v>
      </c>
      <c r="B326" s="5" t="s">
        <v>948</v>
      </c>
      <c r="C326" s="5">
        <v>0</v>
      </c>
      <c r="D326" s="5">
        <v>0</v>
      </c>
      <c r="E326" s="5" t="s">
        <v>212</v>
      </c>
      <c r="F326" s="5" t="s">
        <v>215</v>
      </c>
    </row>
    <row r="327" spans="1:6" x14ac:dyDescent="0.25">
      <c r="A327" s="5">
        <v>324</v>
      </c>
      <c r="B327" s="5" t="s">
        <v>948</v>
      </c>
      <c r="C327" s="5">
        <v>0</v>
      </c>
      <c r="D327" s="5">
        <v>0</v>
      </c>
      <c r="E327" s="5" t="s">
        <v>212</v>
      </c>
      <c r="F327" s="5" t="s">
        <v>215</v>
      </c>
    </row>
    <row r="328" spans="1:6" x14ac:dyDescent="0.25">
      <c r="A328" s="5">
        <v>325</v>
      </c>
      <c r="B328" s="5" t="s">
        <v>948</v>
      </c>
      <c r="C328" s="5">
        <v>0</v>
      </c>
      <c r="D328" s="5">
        <v>0</v>
      </c>
      <c r="E328" s="5" t="s">
        <v>212</v>
      </c>
      <c r="F328" s="5" t="s">
        <v>215</v>
      </c>
    </row>
    <row r="329" spans="1:6" x14ac:dyDescent="0.25">
      <c r="A329" s="5">
        <v>326</v>
      </c>
      <c r="B329" s="5" t="s">
        <v>948</v>
      </c>
      <c r="C329" s="5">
        <v>0</v>
      </c>
      <c r="D329" s="5">
        <v>0</v>
      </c>
      <c r="E329" s="5" t="s">
        <v>212</v>
      </c>
      <c r="F329" s="5" t="s">
        <v>215</v>
      </c>
    </row>
    <row r="330" spans="1:6" x14ac:dyDescent="0.25">
      <c r="A330" s="5">
        <v>327</v>
      </c>
      <c r="B330" s="5" t="s">
        <v>948</v>
      </c>
      <c r="C330" s="5">
        <v>0</v>
      </c>
      <c r="D330" s="5">
        <v>0</v>
      </c>
      <c r="E330" s="5" t="s">
        <v>212</v>
      </c>
      <c r="F330" s="5" t="s">
        <v>215</v>
      </c>
    </row>
    <row r="331" spans="1:6" x14ac:dyDescent="0.25">
      <c r="A331" s="5">
        <v>328</v>
      </c>
      <c r="B331" s="5" t="s">
        <v>948</v>
      </c>
      <c r="C331" s="5">
        <v>0</v>
      </c>
      <c r="D331" s="5">
        <v>0</v>
      </c>
      <c r="E331" s="5" t="s">
        <v>212</v>
      </c>
      <c r="F331" s="5" t="s">
        <v>215</v>
      </c>
    </row>
    <row r="332" spans="1:6" x14ac:dyDescent="0.25">
      <c r="A332" s="5">
        <v>329</v>
      </c>
      <c r="B332" s="5" t="s">
        <v>948</v>
      </c>
      <c r="C332" s="5">
        <v>0</v>
      </c>
      <c r="D332" s="5">
        <v>0</v>
      </c>
      <c r="E332" s="5" t="s">
        <v>212</v>
      </c>
      <c r="F332" s="5" t="s">
        <v>215</v>
      </c>
    </row>
    <row r="333" spans="1:6" x14ac:dyDescent="0.25">
      <c r="A333" s="5">
        <v>330</v>
      </c>
      <c r="B333" s="5" t="s">
        <v>948</v>
      </c>
      <c r="C333" s="5">
        <v>0</v>
      </c>
      <c r="D333" s="5">
        <v>0</v>
      </c>
      <c r="E333" s="5" t="s">
        <v>212</v>
      </c>
      <c r="F333" s="5" t="s">
        <v>215</v>
      </c>
    </row>
    <row r="334" spans="1:6" x14ac:dyDescent="0.25">
      <c r="A334" s="5">
        <v>331</v>
      </c>
      <c r="B334" s="5" t="s">
        <v>948</v>
      </c>
      <c r="C334" s="5">
        <v>0</v>
      </c>
      <c r="D334" s="5">
        <v>0</v>
      </c>
      <c r="E334" s="5" t="s">
        <v>212</v>
      </c>
      <c r="F334" s="5" t="s">
        <v>215</v>
      </c>
    </row>
    <row r="335" spans="1:6" x14ac:dyDescent="0.25">
      <c r="A335" s="5">
        <v>332</v>
      </c>
      <c r="B335" s="5" t="s">
        <v>948</v>
      </c>
      <c r="C335" s="5">
        <v>0</v>
      </c>
      <c r="D335" s="5">
        <v>0</v>
      </c>
      <c r="E335" s="5" t="s">
        <v>212</v>
      </c>
      <c r="F335" s="5" t="s">
        <v>215</v>
      </c>
    </row>
    <row r="336" spans="1:6" x14ac:dyDescent="0.25">
      <c r="A336" s="5">
        <v>333</v>
      </c>
      <c r="B336" s="5" t="s">
        <v>948</v>
      </c>
      <c r="C336" s="5">
        <v>0</v>
      </c>
      <c r="D336" s="5">
        <v>0</v>
      </c>
      <c r="E336" s="5" t="s">
        <v>212</v>
      </c>
      <c r="F336" s="5" t="s">
        <v>215</v>
      </c>
    </row>
    <row r="337" spans="1:6" x14ac:dyDescent="0.25">
      <c r="A337" s="5">
        <v>334</v>
      </c>
      <c r="B337" s="5" t="s">
        <v>948</v>
      </c>
      <c r="C337" s="5">
        <v>0</v>
      </c>
      <c r="D337" s="5">
        <v>0</v>
      </c>
      <c r="E337" s="5" t="s">
        <v>212</v>
      </c>
      <c r="F337" s="5" t="s">
        <v>215</v>
      </c>
    </row>
    <row r="338" spans="1:6" x14ac:dyDescent="0.25">
      <c r="A338" s="5">
        <v>335</v>
      </c>
      <c r="B338" s="5" t="s">
        <v>948</v>
      </c>
      <c r="C338" s="5">
        <v>0</v>
      </c>
      <c r="D338" s="5">
        <v>0</v>
      </c>
      <c r="E338" s="5" t="s">
        <v>212</v>
      </c>
      <c r="F338" s="5" t="s">
        <v>215</v>
      </c>
    </row>
    <row r="339" spans="1:6" x14ac:dyDescent="0.25">
      <c r="A339" s="5">
        <v>336</v>
      </c>
      <c r="B339" s="5" t="s">
        <v>948</v>
      </c>
      <c r="C339" s="5">
        <v>0</v>
      </c>
      <c r="D339" s="5">
        <v>0</v>
      </c>
      <c r="E339" s="5" t="s">
        <v>212</v>
      </c>
      <c r="F339" s="5" t="s">
        <v>215</v>
      </c>
    </row>
    <row r="340" spans="1:6" x14ac:dyDescent="0.25">
      <c r="A340" s="5">
        <v>337</v>
      </c>
      <c r="B340" s="5" t="s">
        <v>948</v>
      </c>
      <c r="C340" s="5">
        <v>0</v>
      </c>
      <c r="D340" s="5">
        <v>0</v>
      </c>
      <c r="E340" s="5" t="s">
        <v>212</v>
      </c>
      <c r="F340" s="5" t="s">
        <v>215</v>
      </c>
    </row>
    <row r="341" spans="1:6" x14ac:dyDescent="0.25">
      <c r="A341" s="5">
        <v>338</v>
      </c>
      <c r="B341" s="5" t="s">
        <v>948</v>
      </c>
      <c r="C341" s="5">
        <v>0</v>
      </c>
      <c r="D341" s="5">
        <v>0</v>
      </c>
      <c r="E341" s="5" t="s">
        <v>212</v>
      </c>
      <c r="F341" s="5" t="s">
        <v>215</v>
      </c>
    </row>
    <row r="342" spans="1:6" x14ac:dyDescent="0.25">
      <c r="A342" s="5">
        <v>339</v>
      </c>
      <c r="B342" s="5" t="s">
        <v>948</v>
      </c>
      <c r="C342" s="5">
        <v>0</v>
      </c>
      <c r="D342" s="5">
        <v>0</v>
      </c>
      <c r="E342" s="5" t="s">
        <v>212</v>
      </c>
      <c r="F342" s="5" t="s">
        <v>215</v>
      </c>
    </row>
    <row r="343" spans="1:6" x14ac:dyDescent="0.25">
      <c r="A343" s="5">
        <v>340</v>
      </c>
      <c r="B343" s="5" t="s">
        <v>948</v>
      </c>
      <c r="C343" s="5">
        <v>0</v>
      </c>
      <c r="D343" s="5">
        <v>0</v>
      </c>
      <c r="E343" s="5" t="s">
        <v>212</v>
      </c>
      <c r="F343" s="5" t="s">
        <v>215</v>
      </c>
    </row>
    <row r="344" spans="1:6" x14ac:dyDescent="0.25">
      <c r="A344" s="5">
        <v>341</v>
      </c>
      <c r="B344" s="5" t="s">
        <v>948</v>
      </c>
      <c r="C344" s="5">
        <v>0</v>
      </c>
      <c r="D344" s="5">
        <v>0</v>
      </c>
      <c r="E344" s="5" t="s">
        <v>212</v>
      </c>
      <c r="F344" s="5" t="s">
        <v>215</v>
      </c>
    </row>
    <row r="345" spans="1:6" x14ac:dyDescent="0.25">
      <c r="A345" s="5">
        <v>342</v>
      </c>
      <c r="B345" s="5" t="s">
        <v>948</v>
      </c>
      <c r="C345" s="5">
        <v>0</v>
      </c>
      <c r="D345" s="5">
        <v>0</v>
      </c>
      <c r="E345" s="5" t="s">
        <v>212</v>
      </c>
      <c r="F345" s="5" t="s">
        <v>215</v>
      </c>
    </row>
    <row r="346" spans="1:6" x14ac:dyDescent="0.25">
      <c r="A346" s="5">
        <v>343</v>
      </c>
      <c r="B346" s="5" t="s">
        <v>948</v>
      </c>
      <c r="C346" s="5">
        <v>0</v>
      </c>
      <c r="D346" s="5">
        <v>0</v>
      </c>
      <c r="E346" s="5" t="s">
        <v>212</v>
      </c>
      <c r="F346" s="5" t="s">
        <v>215</v>
      </c>
    </row>
    <row r="347" spans="1:6" x14ac:dyDescent="0.25">
      <c r="A347" s="5">
        <v>344</v>
      </c>
      <c r="B347" s="5" t="s">
        <v>948</v>
      </c>
      <c r="C347" s="5">
        <v>0</v>
      </c>
      <c r="D347" s="5">
        <v>0</v>
      </c>
      <c r="E347" s="5" t="s">
        <v>212</v>
      </c>
      <c r="F347" s="5" t="s">
        <v>215</v>
      </c>
    </row>
    <row r="348" spans="1:6" x14ac:dyDescent="0.25">
      <c r="A348" s="5">
        <v>345</v>
      </c>
      <c r="B348" s="5" t="s">
        <v>948</v>
      </c>
      <c r="C348" s="5">
        <v>0</v>
      </c>
      <c r="D348" s="5">
        <v>0</v>
      </c>
      <c r="E348" s="5" t="s">
        <v>212</v>
      </c>
      <c r="F348" s="5" t="s">
        <v>215</v>
      </c>
    </row>
    <row r="349" spans="1:6" x14ac:dyDescent="0.25">
      <c r="A349" s="5">
        <v>346</v>
      </c>
      <c r="B349" s="5" t="s">
        <v>948</v>
      </c>
      <c r="C349" s="5">
        <v>0</v>
      </c>
      <c r="D349" s="5">
        <v>0</v>
      </c>
      <c r="E349" s="5" t="s">
        <v>212</v>
      </c>
      <c r="F349" s="5" t="s">
        <v>215</v>
      </c>
    </row>
    <row r="350" spans="1:6" x14ac:dyDescent="0.25">
      <c r="A350" s="5">
        <v>347</v>
      </c>
      <c r="B350" s="5" t="s">
        <v>948</v>
      </c>
      <c r="C350" s="5">
        <v>0</v>
      </c>
      <c r="D350" s="5">
        <v>0</v>
      </c>
      <c r="E350" s="5" t="s">
        <v>212</v>
      </c>
      <c r="F350" s="5" t="s">
        <v>215</v>
      </c>
    </row>
    <row r="351" spans="1:6" x14ac:dyDescent="0.25">
      <c r="A351" s="5">
        <v>348</v>
      </c>
      <c r="B351" s="5" t="s">
        <v>948</v>
      </c>
      <c r="C351" s="5">
        <v>0</v>
      </c>
      <c r="D351" s="5">
        <v>0</v>
      </c>
      <c r="E351" s="5" t="s">
        <v>212</v>
      </c>
      <c r="F351" s="5" t="s">
        <v>215</v>
      </c>
    </row>
    <row r="352" spans="1:6" x14ac:dyDescent="0.25">
      <c r="A352" s="5">
        <v>349</v>
      </c>
      <c r="B352" s="5" t="s">
        <v>948</v>
      </c>
      <c r="C352" s="5">
        <v>0</v>
      </c>
      <c r="D352" s="5">
        <v>0</v>
      </c>
      <c r="E352" s="5" t="s">
        <v>212</v>
      </c>
      <c r="F352" s="5" t="s">
        <v>215</v>
      </c>
    </row>
    <row r="353" spans="1:6" x14ac:dyDescent="0.25">
      <c r="A353" s="5">
        <v>350</v>
      </c>
      <c r="B353" s="5" t="s">
        <v>948</v>
      </c>
      <c r="C353" s="5">
        <v>0</v>
      </c>
      <c r="D353" s="5">
        <v>0</v>
      </c>
      <c r="E353" s="5" t="s">
        <v>212</v>
      </c>
      <c r="F353" s="5" t="s">
        <v>215</v>
      </c>
    </row>
    <row r="354" spans="1:6" x14ac:dyDescent="0.25">
      <c r="A354" s="5">
        <v>351</v>
      </c>
      <c r="B354" s="5" t="s">
        <v>948</v>
      </c>
      <c r="C354" s="5">
        <v>0</v>
      </c>
      <c r="D354" s="5">
        <v>0</v>
      </c>
      <c r="E354" s="5" t="s">
        <v>212</v>
      </c>
      <c r="F354" s="5" t="s">
        <v>215</v>
      </c>
    </row>
    <row r="355" spans="1:6" x14ac:dyDescent="0.25">
      <c r="A355" s="5">
        <v>352</v>
      </c>
      <c r="B355" s="5" t="s">
        <v>948</v>
      </c>
      <c r="C355" s="5">
        <v>0</v>
      </c>
      <c r="D355" s="5">
        <v>0</v>
      </c>
      <c r="E355" s="5" t="s">
        <v>212</v>
      </c>
      <c r="F355"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3" sqref="A3"/>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948</v>
      </c>
      <c r="C303" s="5">
        <v>0</v>
      </c>
      <c r="D303" s="5">
        <v>0</v>
      </c>
      <c r="E303" s="5" t="s">
        <v>212</v>
      </c>
      <c r="F303" s="5" t="s">
        <v>215</v>
      </c>
    </row>
    <row r="304" spans="1:6" x14ac:dyDescent="0.25">
      <c r="A304" s="5">
        <v>301</v>
      </c>
      <c r="B304" s="5" t="s">
        <v>948</v>
      </c>
      <c r="C304" s="5">
        <v>0</v>
      </c>
      <c r="D304" s="5">
        <v>0</v>
      </c>
      <c r="E304" s="5" t="s">
        <v>212</v>
      </c>
      <c r="F304" s="5" t="s">
        <v>215</v>
      </c>
    </row>
    <row r="305" spans="1:6" x14ac:dyDescent="0.25">
      <c r="A305" s="5">
        <v>302</v>
      </c>
      <c r="B305" s="5" t="s">
        <v>948</v>
      </c>
      <c r="C305" s="5">
        <v>0</v>
      </c>
      <c r="D305" s="5">
        <v>0</v>
      </c>
      <c r="E305" s="5" t="s">
        <v>212</v>
      </c>
      <c r="F305" s="5" t="s">
        <v>215</v>
      </c>
    </row>
    <row r="306" spans="1:6" x14ac:dyDescent="0.25">
      <c r="A306" s="5">
        <v>303</v>
      </c>
      <c r="B306" s="5" t="s">
        <v>948</v>
      </c>
      <c r="C306" s="5">
        <v>0</v>
      </c>
      <c r="D306" s="5">
        <v>0</v>
      </c>
      <c r="E306" s="5" t="s">
        <v>212</v>
      </c>
      <c r="F306" s="5" t="s">
        <v>215</v>
      </c>
    </row>
    <row r="307" spans="1:6" x14ac:dyDescent="0.25">
      <c r="A307" s="5">
        <v>304</v>
      </c>
      <c r="B307" s="5" t="s">
        <v>948</v>
      </c>
      <c r="C307" s="5">
        <v>0</v>
      </c>
      <c r="D307" s="5">
        <v>0</v>
      </c>
      <c r="E307" s="5" t="s">
        <v>212</v>
      </c>
      <c r="F307" s="5" t="s">
        <v>215</v>
      </c>
    </row>
    <row r="308" spans="1:6" x14ac:dyDescent="0.25">
      <c r="A308" s="5">
        <v>305</v>
      </c>
      <c r="B308" s="5" t="s">
        <v>948</v>
      </c>
      <c r="C308" s="5">
        <v>0</v>
      </c>
      <c r="D308" s="5">
        <v>0</v>
      </c>
      <c r="E308" s="5" t="s">
        <v>212</v>
      </c>
      <c r="F308" s="5" t="s">
        <v>215</v>
      </c>
    </row>
    <row r="309" spans="1:6" x14ac:dyDescent="0.25">
      <c r="A309" s="5">
        <v>306</v>
      </c>
      <c r="B309" s="5" t="s">
        <v>948</v>
      </c>
      <c r="C309" s="5">
        <v>0</v>
      </c>
      <c r="D309" s="5">
        <v>0</v>
      </c>
      <c r="E309" s="5" t="s">
        <v>212</v>
      </c>
      <c r="F309" s="5" t="s">
        <v>215</v>
      </c>
    </row>
    <row r="310" spans="1:6" x14ac:dyDescent="0.25">
      <c r="A310" s="5">
        <v>307</v>
      </c>
      <c r="B310" s="5" t="s">
        <v>948</v>
      </c>
      <c r="C310" s="5">
        <v>0</v>
      </c>
      <c r="D310" s="5">
        <v>0</v>
      </c>
      <c r="E310" s="5" t="s">
        <v>212</v>
      </c>
      <c r="F310" s="5" t="s">
        <v>215</v>
      </c>
    </row>
    <row r="311" spans="1:6" x14ac:dyDescent="0.25">
      <c r="A311" s="5">
        <v>308</v>
      </c>
      <c r="B311" s="5" t="s">
        <v>948</v>
      </c>
      <c r="C311" s="5">
        <v>0</v>
      </c>
      <c r="D311" s="5">
        <v>0</v>
      </c>
      <c r="E311" s="5" t="s">
        <v>212</v>
      </c>
      <c r="F311" s="5" t="s">
        <v>215</v>
      </c>
    </row>
    <row r="312" spans="1:6" x14ac:dyDescent="0.25">
      <c r="A312" s="5">
        <v>309</v>
      </c>
      <c r="B312" s="5" t="s">
        <v>948</v>
      </c>
      <c r="C312" s="5">
        <v>0</v>
      </c>
      <c r="D312" s="5">
        <v>0</v>
      </c>
      <c r="E312" s="5" t="s">
        <v>212</v>
      </c>
      <c r="F312" s="5" t="s">
        <v>215</v>
      </c>
    </row>
    <row r="313" spans="1:6" x14ac:dyDescent="0.25">
      <c r="A313" s="5">
        <v>310</v>
      </c>
      <c r="B313" s="5" t="s">
        <v>948</v>
      </c>
      <c r="C313" s="5">
        <v>0</v>
      </c>
      <c r="D313" s="5">
        <v>0</v>
      </c>
      <c r="E313" s="5" t="s">
        <v>212</v>
      </c>
      <c r="F313" s="5" t="s">
        <v>215</v>
      </c>
    </row>
    <row r="314" spans="1:6" x14ac:dyDescent="0.25">
      <c r="A314" s="5">
        <v>311</v>
      </c>
      <c r="B314" s="5" t="s">
        <v>948</v>
      </c>
      <c r="C314" s="5">
        <v>0</v>
      </c>
      <c r="D314" s="5">
        <v>0</v>
      </c>
      <c r="E314" s="5" t="s">
        <v>212</v>
      </c>
      <c r="F314" s="5" t="s">
        <v>215</v>
      </c>
    </row>
    <row r="315" spans="1:6" x14ac:dyDescent="0.25">
      <c r="A315" s="5">
        <v>312</v>
      </c>
      <c r="B315" s="5" t="s">
        <v>948</v>
      </c>
      <c r="C315" s="5">
        <v>0</v>
      </c>
      <c r="D315" s="5">
        <v>0</v>
      </c>
      <c r="E315" s="5" t="s">
        <v>212</v>
      </c>
      <c r="F315" s="5" t="s">
        <v>215</v>
      </c>
    </row>
    <row r="316" spans="1:6" x14ac:dyDescent="0.25">
      <c r="A316" s="5">
        <v>313</v>
      </c>
      <c r="B316" s="5" t="s">
        <v>948</v>
      </c>
      <c r="C316" s="5">
        <v>0</v>
      </c>
      <c r="D316" s="5">
        <v>0</v>
      </c>
      <c r="E316" s="5" t="s">
        <v>212</v>
      </c>
      <c r="F316" s="5" t="s">
        <v>215</v>
      </c>
    </row>
    <row r="317" spans="1:6" x14ac:dyDescent="0.25">
      <c r="A317" s="5">
        <v>314</v>
      </c>
      <c r="B317" s="5" t="s">
        <v>948</v>
      </c>
      <c r="C317" s="5">
        <v>0</v>
      </c>
      <c r="D317" s="5">
        <v>0</v>
      </c>
      <c r="E317" s="5" t="s">
        <v>212</v>
      </c>
      <c r="F317" s="5" t="s">
        <v>215</v>
      </c>
    </row>
    <row r="318" spans="1:6" x14ac:dyDescent="0.25">
      <c r="A318" s="5">
        <v>315</v>
      </c>
      <c r="B318" s="5" t="s">
        <v>948</v>
      </c>
      <c r="C318" s="5">
        <v>0</v>
      </c>
      <c r="D318" s="5">
        <v>0</v>
      </c>
      <c r="E318" s="5" t="s">
        <v>212</v>
      </c>
      <c r="F318" s="5" t="s">
        <v>215</v>
      </c>
    </row>
    <row r="319" spans="1:6" x14ac:dyDescent="0.25">
      <c r="A319" s="5">
        <v>316</v>
      </c>
      <c r="B319" s="5" t="s">
        <v>948</v>
      </c>
      <c r="C319" s="5">
        <v>0</v>
      </c>
      <c r="D319" s="5">
        <v>0</v>
      </c>
      <c r="E319" s="5" t="s">
        <v>212</v>
      </c>
      <c r="F319" s="5" t="s">
        <v>215</v>
      </c>
    </row>
    <row r="320" spans="1:6" x14ac:dyDescent="0.25">
      <c r="A320" s="5">
        <v>317</v>
      </c>
      <c r="B320" s="5" t="s">
        <v>948</v>
      </c>
      <c r="C320" s="5">
        <v>0</v>
      </c>
      <c r="D320" s="5">
        <v>0</v>
      </c>
      <c r="E320" s="5" t="s">
        <v>212</v>
      </c>
      <c r="F320" s="5" t="s">
        <v>215</v>
      </c>
    </row>
    <row r="321" spans="1:6" x14ac:dyDescent="0.25">
      <c r="A321" s="5">
        <v>318</v>
      </c>
      <c r="B321" s="5" t="s">
        <v>948</v>
      </c>
      <c r="C321" s="5">
        <v>0</v>
      </c>
      <c r="D321" s="5">
        <v>0</v>
      </c>
      <c r="E321" s="5" t="s">
        <v>212</v>
      </c>
      <c r="F321" s="5" t="s">
        <v>215</v>
      </c>
    </row>
    <row r="322" spans="1:6" x14ac:dyDescent="0.25">
      <c r="A322" s="5">
        <v>319</v>
      </c>
      <c r="B322" s="5" t="s">
        <v>948</v>
      </c>
      <c r="C322" s="5">
        <v>0</v>
      </c>
      <c r="D322" s="5">
        <v>0</v>
      </c>
      <c r="E322" s="5" t="s">
        <v>212</v>
      </c>
      <c r="F322" s="5" t="s">
        <v>215</v>
      </c>
    </row>
    <row r="323" spans="1:6" x14ac:dyDescent="0.25">
      <c r="A323" s="5">
        <v>320</v>
      </c>
      <c r="B323" s="5" t="s">
        <v>948</v>
      </c>
      <c r="C323" s="5">
        <v>0</v>
      </c>
      <c r="D323" s="5">
        <v>0</v>
      </c>
      <c r="E323" s="5" t="s">
        <v>212</v>
      </c>
      <c r="F323" s="5" t="s">
        <v>215</v>
      </c>
    </row>
    <row r="324" spans="1:6" x14ac:dyDescent="0.25">
      <c r="A324" s="5">
        <v>321</v>
      </c>
      <c r="B324" s="5" t="s">
        <v>948</v>
      </c>
      <c r="C324" s="5">
        <v>0</v>
      </c>
      <c r="D324" s="5">
        <v>0</v>
      </c>
      <c r="E324" s="5" t="s">
        <v>212</v>
      </c>
      <c r="F324" s="5" t="s">
        <v>215</v>
      </c>
    </row>
    <row r="325" spans="1:6" x14ac:dyDescent="0.25">
      <c r="A325" s="5">
        <v>322</v>
      </c>
      <c r="B325" s="5" t="s">
        <v>948</v>
      </c>
      <c r="C325" s="5">
        <v>0</v>
      </c>
      <c r="D325" s="5">
        <v>0</v>
      </c>
      <c r="E325" s="5" t="s">
        <v>212</v>
      </c>
      <c r="F325" s="5" t="s">
        <v>215</v>
      </c>
    </row>
    <row r="326" spans="1:6" x14ac:dyDescent="0.25">
      <c r="A326" s="5">
        <v>323</v>
      </c>
      <c r="B326" s="5" t="s">
        <v>948</v>
      </c>
      <c r="C326" s="5">
        <v>0</v>
      </c>
      <c r="D326" s="5">
        <v>0</v>
      </c>
      <c r="E326" s="5" t="s">
        <v>212</v>
      </c>
      <c r="F326" s="5" t="s">
        <v>215</v>
      </c>
    </row>
    <row r="327" spans="1:6" x14ac:dyDescent="0.25">
      <c r="A327" s="5">
        <v>324</v>
      </c>
      <c r="B327" s="5" t="s">
        <v>948</v>
      </c>
      <c r="C327" s="5">
        <v>0</v>
      </c>
      <c r="D327" s="5">
        <v>0</v>
      </c>
      <c r="E327" s="5" t="s">
        <v>212</v>
      </c>
      <c r="F327" s="5" t="s">
        <v>215</v>
      </c>
    </row>
    <row r="328" spans="1:6" x14ac:dyDescent="0.25">
      <c r="A328" s="5">
        <v>325</v>
      </c>
      <c r="B328" s="5" t="s">
        <v>948</v>
      </c>
      <c r="C328" s="5">
        <v>0</v>
      </c>
      <c r="D328" s="5">
        <v>0</v>
      </c>
      <c r="E328" s="5" t="s">
        <v>212</v>
      </c>
      <c r="F328" s="5" t="s">
        <v>215</v>
      </c>
    </row>
    <row r="329" spans="1:6" x14ac:dyDescent="0.25">
      <c r="A329" s="5">
        <v>326</v>
      </c>
      <c r="B329" s="5" t="s">
        <v>948</v>
      </c>
      <c r="C329" s="5">
        <v>0</v>
      </c>
      <c r="D329" s="5">
        <v>0</v>
      </c>
      <c r="E329" s="5" t="s">
        <v>212</v>
      </c>
      <c r="F329" s="5" t="s">
        <v>215</v>
      </c>
    </row>
    <row r="330" spans="1:6" x14ac:dyDescent="0.25">
      <c r="A330" s="5">
        <v>327</v>
      </c>
      <c r="B330" s="5" t="s">
        <v>948</v>
      </c>
      <c r="C330" s="5">
        <v>0</v>
      </c>
      <c r="D330" s="5">
        <v>0</v>
      </c>
      <c r="E330" s="5" t="s">
        <v>212</v>
      </c>
      <c r="F330" s="5" t="s">
        <v>215</v>
      </c>
    </row>
    <row r="331" spans="1:6" x14ac:dyDescent="0.25">
      <c r="A331" s="5">
        <v>328</v>
      </c>
      <c r="B331" s="5" t="s">
        <v>948</v>
      </c>
      <c r="C331" s="5">
        <v>0</v>
      </c>
      <c r="D331" s="5">
        <v>0</v>
      </c>
      <c r="E331" s="5" t="s">
        <v>212</v>
      </c>
      <c r="F331" s="5" t="s">
        <v>215</v>
      </c>
    </row>
    <row r="332" spans="1:6" x14ac:dyDescent="0.25">
      <c r="A332" s="5">
        <v>329</v>
      </c>
      <c r="B332" s="5" t="s">
        <v>948</v>
      </c>
      <c r="C332" s="5">
        <v>0</v>
      </c>
      <c r="D332" s="5">
        <v>0</v>
      </c>
      <c r="E332" s="5" t="s">
        <v>212</v>
      </c>
      <c r="F332" s="5" t="s">
        <v>215</v>
      </c>
    </row>
    <row r="333" spans="1:6" x14ac:dyDescent="0.25">
      <c r="A333" s="5">
        <v>330</v>
      </c>
      <c r="B333" s="5" t="s">
        <v>948</v>
      </c>
      <c r="C333" s="5">
        <v>0</v>
      </c>
      <c r="D333" s="5">
        <v>0</v>
      </c>
      <c r="E333" s="5" t="s">
        <v>212</v>
      </c>
      <c r="F333" s="5" t="s">
        <v>215</v>
      </c>
    </row>
    <row r="334" spans="1:6" x14ac:dyDescent="0.25">
      <c r="A334" s="5">
        <v>331</v>
      </c>
      <c r="B334" s="5" t="s">
        <v>948</v>
      </c>
      <c r="C334" s="5">
        <v>0</v>
      </c>
      <c r="D334" s="5">
        <v>0</v>
      </c>
      <c r="E334" s="5" t="s">
        <v>212</v>
      </c>
      <c r="F334" s="5" t="s">
        <v>215</v>
      </c>
    </row>
    <row r="335" spans="1:6" x14ac:dyDescent="0.25">
      <c r="A335" s="5">
        <v>332</v>
      </c>
      <c r="B335" s="5" t="s">
        <v>948</v>
      </c>
      <c r="C335" s="5">
        <v>0</v>
      </c>
      <c r="D335" s="5">
        <v>0</v>
      </c>
      <c r="E335" s="5" t="s">
        <v>212</v>
      </c>
      <c r="F335" s="5" t="s">
        <v>215</v>
      </c>
    </row>
    <row r="336" spans="1:6" x14ac:dyDescent="0.25">
      <c r="A336" s="5">
        <v>333</v>
      </c>
      <c r="B336" s="5" t="s">
        <v>948</v>
      </c>
      <c r="C336" s="5">
        <v>0</v>
      </c>
      <c r="D336" s="5">
        <v>0</v>
      </c>
      <c r="E336" s="5" t="s">
        <v>212</v>
      </c>
      <c r="F336" s="5" t="s">
        <v>215</v>
      </c>
    </row>
    <row r="337" spans="1:6" x14ac:dyDescent="0.25">
      <c r="A337" s="5">
        <v>334</v>
      </c>
      <c r="B337" s="5" t="s">
        <v>948</v>
      </c>
      <c r="C337" s="5">
        <v>0</v>
      </c>
      <c r="D337" s="5">
        <v>0</v>
      </c>
      <c r="E337" s="5" t="s">
        <v>212</v>
      </c>
      <c r="F337" s="5" t="s">
        <v>215</v>
      </c>
    </row>
    <row r="338" spans="1:6" x14ac:dyDescent="0.25">
      <c r="A338" s="5">
        <v>335</v>
      </c>
      <c r="B338" s="5" t="s">
        <v>948</v>
      </c>
      <c r="C338" s="5">
        <v>0</v>
      </c>
      <c r="D338" s="5">
        <v>0</v>
      </c>
      <c r="E338" s="5" t="s">
        <v>212</v>
      </c>
      <c r="F338" s="5" t="s">
        <v>215</v>
      </c>
    </row>
    <row r="339" spans="1:6" x14ac:dyDescent="0.25">
      <c r="A339" s="5">
        <v>336</v>
      </c>
      <c r="B339" s="5" t="s">
        <v>948</v>
      </c>
      <c r="C339" s="5">
        <v>0</v>
      </c>
      <c r="D339" s="5">
        <v>0</v>
      </c>
      <c r="E339" s="5" t="s">
        <v>212</v>
      </c>
      <c r="F339" s="5" t="s">
        <v>215</v>
      </c>
    </row>
    <row r="340" spans="1:6" x14ac:dyDescent="0.25">
      <c r="A340" s="5">
        <v>337</v>
      </c>
      <c r="B340" s="5" t="s">
        <v>948</v>
      </c>
      <c r="C340" s="5">
        <v>0</v>
      </c>
      <c r="D340" s="5">
        <v>0</v>
      </c>
      <c r="E340" s="5" t="s">
        <v>212</v>
      </c>
      <c r="F340" s="5" t="s">
        <v>215</v>
      </c>
    </row>
    <row r="341" spans="1:6" x14ac:dyDescent="0.25">
      <c r="A341" s="5">
        <v>338</v>
      </c>
      <c r="B341" s="5" t="s">
        <v>948</v>
      </c>
      <c r="C341" s="5">
        <v>0</v>
      </c>
      <c r="D341" s="5">
        <v>0</v>
      </c>
      <c r="E341" s="5" t="s">
        <v>212</v>
      </c>
      <c r="F341" s="5" t="s">
        <v>215</v>
      </c>
    </row>
    <row r="342" spans="1:6" x14ac:dyDescent="0.25">
      <c r="A342" s="5">
        <v>339</v>
      </c>
      <c r="B342" s="5" t="s">
        <v>948</v>
      </c>
      <c r="C342" s="5">
        <v>0</v>
      </c>
      <c r="D342" s="5">
        <v>0</v>
      </c>
      <c r="E342" s="5" t="s">
        <v>212</v>
      </c>
      <c r="F342" s="5" t="s">
        <v>215</v>
      </c>
    </row>
    <row r="343" spans="1:6" x14ac:dyDescent="0.25">
      <c r="A343" s="5">
        <v>340</v>
      </c>
      <c r="B343" s="5" t="s">
        <v>948</v>
      </c>
      <c r="C343" s="5">
        <v>0</v>
      </c>
      <c r="D343" s="5">
        <v>0</v>
      </c>
      <c r="E343" s="5" t="s">
        <v>212</v>
      </c>
      <c r="F343" s="5" t="s">
        <v>215</v>
      </c>
    </row>
    <row r="344" spans="1:6" x14ac:dyDescent="0.25">
      <c r="A344" s="5">
        <v>341</v>
      </c>
      <c r="B344" s="5" t="s">
        <v>948</v>
      </c>
      <c r="C344" s="5">
        <v>0</v>
      </c>
      <c r="D344" s="5">
        <v>0</v>
      </c>
      <c r="E344" s="5" t="s">
        <v>212</v>
      </c>
      <c r="F344" s="5" t="s">
        <v>215</v>
      </c>
    </row>
    <row r="345" spans="1:6" x14ac:dyDescent="0.25">
      <c r="A345" s="5">
        <v>342</v>
      </c>
      <c r="B345" s="5" t="s">
        <v>948</v>
      </c>
      <c r="C345" s="5">
        <v>0</v>
      </c>
      <c r="D345" s="5">
        <v>0</v>
      </c>
      <c r="E345" s="5" t="s">
        <v>212</v>
      </c>
      <c r="F345" s="5" t="s">
        <v>215</v>
      </c>
    </row>
    <row r="346" spans="1:6" x14ac:dyDescent="0.25">
      <c r="A346" s="5">
        <v>343</v>
      </c>
      <c r="B346" s="5" t="s">
        <v>948</v>
      </c>
      <c r="C346" s="5">
        <v>0</v>
      </c>
      <c r="D346" s="5">
        <v>0</v>
      </c>
      <c r="E346" s="5" t="s">
        <v>212</v>
      </c>
      <c r="F346" s="5" t="s">
        <v>215</v>
      </c>
    </row>
    <row r="347" spans="1:6" x14ac:dyDescent="0.25">
      <c r="A347" s="5">
        <v>344</v>
      </c>
      <c r="B347" s="5" t="s">
        <v>948</v>
      </c>
      <c r="C347" s="5">
        <v>0</v>
      </c>
      <c r="D347" s="5">
        <v>0</v>
      </c>
      <c r="E347" s="5" t="s">
        <v>212</v>
      </c>
      <c r="F347" s="5" t="s">
        <v>215</v>
      </c>
    </row>
    <row r="348" spans="1:6" x14ac:dyDescent="0.25">
      <c r="A348" s="5">
        <v>345</v>
      </c>
      <c r="B348" s="5" t="s">
        <v>948</v>
      </c>
      <c r="C348" s="5">
        <v>0</v>
      </c>
      <c r="D348" s="5">
        <v>0</v>
      </c>
      <c r="E348" s="5" t="s">
        <v>212</v>
      </c>
      <c r="F348" s="5" t="s">
        <v>215</v>
      </c>
    </row>
    <row r="349" spans="1:6" x14ac:dyDescent="0.25">
      <c r="A349" s="5">
        <v>346</v>
      </c>
      <c r="B349" s="5" t="s">
        <v>948</v>
      </c>
      <c r="C349" s="5">
        <v>0</v>
      </c>
      <c r="D349" s="5">
        <v>0</v>
      </c>
      <c r="E349" s="5" t="s">
        <v>212</v>
      </c>
      <c r="F349" s="5" t="s">
        <v>215</v>
      </c>
    </row>
    <row r="350" spans="1:6" x14ac:dyDescent="0.25">
      <c r="A350" s="5">
        <v>347</v>
      </c>
      <c r="B350" s="5" t="s">
        <v>948</v>
      </c>
      <c r="C350" s="5">
        <v>0</v>
      </c>
      <c r="D350" s="5">
        <v>0</v>
      </c>
      <c r="E350" s="5" t="s">
        <v>212</v>
      </c>
      <c r="F350" s="5" t="s">
        <v>215</v>
      </c>
    </row>
    <row r="351" spans="1:6" x14ac:dyDescent="0.25">
      <c r="A351" s="5">
        <v>348</v>
      </c>
      <c r="B351" s="5" t="s">
        <v>948</v>
      </c>
      <c r="C351" s="5">
        <v>0</v>
      </c>
      <c r="D351" s="5">
        <v>0</v>
      </c>
      <c r="E351" s="5" t="s">
        <v>212</v>
      </c>
      <c r="F351" s="5" t="s">
        <v>215</v>
      </c>
    </row>
    <row r="352" spans="1:6" x14ac:dyDescent="0.25">
      <c r="A352" s="5">
        <v>349</v>
      </c>
      <c r="B352" s="5" t="s">
        <v>948</v>
      </c>
      <c r="C352" s="5">
        <v>0</v>
      </c>
      <c r="D352" s="5">
        <v>0</v>
      </c>
      <c r="E352" s="5" t="s">
        <v>212</v>
      </c>
      <c r="F352" s="5" t="s">
        <v>215</v>
      </c>
    </row>
    <row r="353" spans="1:6" x14ac:dyDescent="0.25">
      <c r="A353" s="5">
        <v>350</v>
      </c>
      <c r="B353" s="5" t="s">
        <v>948</v>
      </c>
      <c r="C353" s="5">
        <v>0</v>
      </c>
      <c r="D353" s="5">
        <v>0</v>
      </c>
      <c r="E353" s="5" t="s">
        <v>212</v>
      </c>
      <c r="F353" s="5" t="s">
        <v>215</v>
      </c>
    </row>
    <row r="354" spans="1:6" x14ac:dyDescent="0.25">
      <c r="A354" s="5">
        <v>351</v>
      </c>
      <c r="B354" s="5" t="s">
        <v>948</v>
      </c>
      <c r="C354" s="5">
        <v>0</v>
      </c>
      <c r="D354" s="5">
        <v>0</v>
      </c>
      <c r="E354" s="5" t="s">
        <v>212</v>
      </c>
      <c r="F354" s="5" t="s">
        <v>215</v>
      </c>
    </row>
    <row r="355" spans="1:6" x14ac:dyDescent="0.25">
      <c r="A355" s="5">
        <v>352</v>
      </c>
      <c r="B355" s="5" t="s">
        <v>948</v>
      </c>
      <c r="C355" s="5">
        <v>0</v>
      </c>
      <c r="D355" s="5">
        <v>0</v>
      </c>
      <c r="E355" s="5" t="s">
        <v>212</v>
      </c>
      <c r="F355"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3" sqref="A3"/>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219</v>
      </c>
      <c r="C100" s="5">
        <v>0</v>
      </c>
      <c r="D100" s="5">
        <v>0</v>
      </c>
      <c r="E100" s="5" t="s">
        <v>212</v>
      </c>
      <c r="F100" s="5" t="s">
        <v>215</v>
      </c>
    </row>
    <row r="101" spans="1:6" x14ac:dyDescent="0.25">
      <c r="A101" s="5">
        <v>98</v>
      </c>
      <c r="B101" s="5" t="s">
        <v>219</v>
      </c>
      <c r="C101" s="5">
        <v>0</v>
      </c>
      <c r="D101" s="5">
        <v>0</v>
      </c>
      <c r="E101" s="5" t="s">
        <v>212</v>
      </c>
      <c r="F101" s="5" t="s">
        <v>215</v>
      </c>
    </row>
    <row r="102" spans="1:6" x14ac:dyDescent="0.25">
      <c r="A102" s="5">
        <v>99</v>
      </c>
      <c r="B102" s="5" t="s">
        <v>219</v>
      </c>
      <c r="C102" s="5">
        <v>0</v>
      </c>
      <c r="D102" s="5">
        <v>0</v>
      </c>
      <c r="E102" s="5" t="s">
        <v>212</v>
      </c>
      <c r="F102" s="5" t="s">
        <v>215</v>
      </c>
    </row>
    <row r="103" spans="1:6" x14ac:dyDescent="0.25">
      <c r="A103" s="5">
        <v>100</v>
      </c>
      <c r="B103" s="5" t="s">
        <v>219</v>
      </c>
      <c r="C103" s="5">
        <v>0</v>
      </c>
      <c r="D103" s="5">
        <v>0</v>
      </c>
      <c r="E103" s="5" t="s">
        <v>212</v>
      </c>
      <c r="F103" s="5" t="s">
        <v>215</v>
      </c>
    </row>
    <row r="104" spans="1:6" x14ac:dyDescent="0.25">
      <c r="A104" s="5">
        <v>101</v>
      </c>
      <c r="B104" s="5" t="s">
        <v>219</v>
      </c>
      <c r="C104" s="5">
        <v>0</v>
      </c>
      <c r="D104" s="5">
        <v>0</v>
      </c>
      <c r="E104" s="5" t="s">
        <v>212</v>
      </c>
      <c r="F104" s="5" t="s">
        <v>215</v>
      </c>
    </row>
    <row r="105" spans="1:6" x14ac:dyDescent="0.25">
      <c r="A105" s="5">
        <v>102</v>
      </c>
      <c r="B105" s="5" t="s">
        <v>219</v>
      </c>
      <c r="C105" s="5">
        <v>0</v>
      </c>
      <c r="D105" s="5">
        <v>0</v>
      </c>
      <c r="E105" s="5" t="s">
        <v>212</v>
      </c>
      <c r="F105" s="5" t="s">
        <v>215</v>
      </c>
    </row>
    <row r="106" spans="1:6" x14ac:dyDescent="0.25">
      <c r="A106" s="5">
        <v>103</v>
      </c>
      <c r="B106" s="5" t="s">
        <v>219</v>
      </c>
      <c r="C106" s="5">
        <v>0</v>
      </c>
      <c r="D106" s="5">
        <v>0</v>
      </c>
      <c r="E106" s="5" t="s">
        <v>212</v>
      </c>
      <c r="F106" s="5" t="s">
        <v>215</v>
      </c>
    </row>
    <row r="107" spans="1:6" x14ac:dyDescent="0.25">
      <c r="A107" s="5">
        <v>104</v>
      </c>
      <c r="B107" s="5" t="s">
        <v>219</v>
      </c>
      <c r="C107" s="5">
        <v>0</v>
      </c>
      <c r="D107" s="5">
        <v>0</v>
      </c>
      <c r="E107" s="5" t="s">
        <v>212</v>
      </c>
      <c r="F107" s="5" t="s">
        <v>215</v>
      </c>
    </row>
    <row r="108" spans="1:6" x14ac:dyDescent="0.25">
      <c r="A108" s="5">
        <v>105</v>
      </c>
      <c r="B108" s="5" t="s">
        <v>219</v>
      </c>
      <c r="C108" s="5">
        <v>0</v>
      </c>
      <c r="D108" s="5">
        <v>0</v>
      </c>
      <c r="E108" s="5" t="s">
        <v>212</v>
      </c>
      <c r="F108" s="5" t="s">
        <v>215</v>
      </c>
    </row>
    <row r="109" spans="1:6" x14ac:dyDescent="0.25">
      <c r="A109" s="5">
        <v>106</v>
      </c>
      <c r="B109" s="5" t="s">
        <v>219</v>
      </c>
      <c r="C109" s="5">
        <v>0</v>
      </c>
      <c r="D109" s="5">
        <v>0</v>
      </c>
      <c r="E109" s="5" t="s">
        <v>212</v>
      </c>
      <c r="F109" s="5" t="s">
        <v>215</v>
      </c>
    </row>
    <row r="110" spans="1:6" x14ac:dyDescent="0.25">
      <c r="A110" s="5">
        <v>107</v>
      </c>
      <c r="B110" s="5" t="s">
        <v>219</v>
      </c>
      <c r="C110" s="5">
        <v>0</v>
      </c>
      <c r="D110" s="5">
        <v>0</v>
      </c>
      <c r="E110" s="5" t="s">
        <v>212</v>
      </c>
      <c r="F110" s="5" t="s">
        <v>215</v>
      </c>
    </row>
    <row r="111" spans="1:6" x14ac:dyDescent="0.25">
      <c r="A111" s="5">
        <v>108</v>
      </c>
      <c r="B111" s="5" t="s">
        <v>219</v>
      </c>
      <c r="C111" s="5">
        <v>0</v>
      </c>
      <c r="D111" s="5">
        <v>0</v>
      </c>
      <c r="E111" s="5" t="s">
        <v>212</v>
      </c>
      <c r="F111" s="5" t="s">
        <v>215</v>
      </c>
    </row>
    <row r="112" spans="1:6" x14ac:dyDescent="0.25">
      <c r="A112" s="5">
        <v>109</v>
      </c>
      <c r="B112" s="5" t="s">
        <v>219</v>
      </c>
      <c r="C112" s="5">
        <v>0</v>
      </c>
      <c r="D112" s="5">
        <v>0</v>
      </c>
      <c r="E112" s="5" t="s">
        <v>212</v>
      </c>
      <c r="F112" s="5" t="s">
        <v>215</v>
      </c>
    </row>
    <row r="113" spans="1:6" x14ac:dyDescent="0.25">
      <c r="A113" s="5">
        <v>110</v>
      </c>
      <c r="B113" s="5" t="s">
        <v>219</v>
      </c>
      <c r="C113" s="5">
        <v>0</v>
      </c>
      <c r="D113" s="5">
        <v>0</v>
      </c>
      <c r="E113" s="5" t="s">
        <v>212</v>
      </c>
      <c r="F113" s="5" t="s">
        <v>215</v>
      </c>
    </row>
    <row r="114" spans="1:6" x14ac:dyDescent="0.25">
      <c r="A114" s="5">
        <v>111</v>
      </c>
      <c r="B114" s="5" t="s">
        <v>219</v>
      </c>
      <c r="C114" s="5">
        <v>0</v>
      </c>
      <c r="D114" s="5">
        <v>0</v>
      </c>
      <c r="E114" s="5" t="s">
        <v>212</v>
      </c>
      <c r="F114" s="5" t="s">
        <v>215</v>
      </c>
    </row>
    <row r="115" spans="1:6" x14ac:dyDescent="0.25">
      <c r="A115" s="5">
        <v>112</v>
      </c>
      <c r="B115" s="5" t="s">
        <v>219</v>
      </c>
      <c r="C115" s="5">
        <v>0</v>
      </c>
      <c r="D115" s="5">
        <v>0</v>
      </c>
      <c r="E115" s="5" t="s">
        <v>212</v>
      </c>
      <c r="F115" s="5" t="s">
        <v>215</v>
      </c>
    </row>
    <row r="116" spans="1:6" x14ac:dyDescent="0.25">
      <c r="A116" s="5">
        <v>113</v>
      </c>
      <c r="B116" s="5" t="s">
        <v>219</v>
      </c>
      <c r="C116" s="5">
        <v>0</v>
      </c>
      <c r="D116" s="5">
        <v>0</v>
      </c>
      <c r="E116" s="5" t="s">
        <v>212</v>
      </c>
      <c r="F116" s="5" t="s">
        <v>215</v>
      </c>
    </row>
    <row r="117" spans="1:6" x14ac:dyDescent="0.25">
      <c r="A117" s="5">
        <v>114</v>
      </c>
      <c r="B117" s="5" t="s">
        <v>219</v>
      </c>
      <c r="C117" s="5">
        <v>0</v>
      </c>
      <c r="D117" s="5">
        <v>0</v>
      </c>
      <c r="E117" s="5" t="s">
        <v>212</v>
      </c>
      <c r="F117" s="5" t="s">
        <v>215</v>
      </c>
    </row>
    <row r="118" spans="1:6" x14ac:dyDescent="0.25">
      <c r="A118" s="5">
        <v>115</v>
      </c>
      <c r="B118" s="5" t="s">
        <v>219</v>
      </c>
      <c r="C118" s="5">
        <v>0</v>
      </c>
      <c r="D118" s="5">
        <v>0</v>
      </c>
      <c r="E118" s="5" t="s">
        <v>212</v>
      </c>
      <c r="F118" s="5" t="s">
        <v>215</v>
      </c>
    </row>
    <row r="119" spans="1:6" x14ac:dyDescent="0.25">
      <c r="A119" s="5">
        <v>116</v>
      </c>
      <c r="B119" s="5" t="s">
        <v>219</v>
      </c>
      <c r="C119" s="5">
        <v>0</v>
      </c>
      <c r="D119" s="5">
        <v>0</v>
      </c>
      <c r="E119" s="5" t="s">
        <v>212</v>
      </c>
      <c r="F119" s="5" t="s">
        <v>215</v>
      </c>
    </row>
    <row r="120" spans="1:6" x14ac:dyDescent="0.25">
      <c r="A120" s="5">
        <v>117</v>
      </c>
      <c r="B120" s="5" t="s">
        <v>219</v>
      </c>
      <c r="C120" s="5">
        <v>0</v>
      </c>
      <c r="D120" s="5">
        <v>0</v>
      </c>
      <c r="E120" s="5" t="s">
        <v>212</v>
      </c>
      <c r="F120" s="5" t="s">
        <v>215</v>
      </c>
    </row>
    <row r="121" spans="1:6" x14ac:dyDescent="0.25">
      <c r="A121" s="5">
        <v>118</v>
      </c>
      <c r="B121" s="5" t="s">
        <v>219</v>
      </c>
      <c r="C121" s="5">
        <v>0</v>
      </c>
      <c r="D121" s="5">
        <v>0</v>
      </c>
      <c r="E121" s="5" t="s">
        <v>212</v>
      </c>
      <c r="F121" s="5" t="s">
        <v>215</v>
      </c>
    </row>
    <row r="122" spans="1:6" x14ac:dyDescent="0.25">
      <c r="A122" s="5">
        <v>119</v>
      </c>
      <c r="B122" s="5" t="s">
        <v>219</v>
      </c>
      <c r="C122" s="5">
        <v>0</v>
      </c>
      <c r="D122" s="5">
        <v>0</v>
      </c>
      <c r="E122" s="5" t="s">
        <v>212</v>
      </c>
      <c r="F122" s="5" t="s">
        <v>215</v>
      </c>
    </row>
    <row r="123" spans="1:6" x14ac:dyDescent="0.25">
      <c r="A123" s="5">
        <v>120</v>
      </c>
      <c r="B123" s="5" t="s">
        <v>219</v>
      </c>
      <c r="C123" s="5">
        <v>0</v>
      </c>
      <c r="D123" s="5">
        <v>0</v>
      </c>
      <c r="E123" s="5" t="s">
        <v>212</v>
      </c>
      <c r="F123" s="5" t="s">
        <v>215</v>
      </c>
    </row>
    <row r="124" spans="1:6" x14ac:dyDescent="0.25">
      <c r="A124" s="5">
        <v>121</v>
      </c>
      <c r="B124" s="5" t="s">
        <v>219</v>
      </c>
      <c r="C124" s="5">
        <v>0</v>
      </c>
      <c r="D124" s="5">
        <v>0</v>
      </c>
      <c r="E124" s="5" t="s">
        <v>212</v>
      </c>
      <c r="F124" s="5" t="s">
        <v>215</v>
      </c>
    </row>
    <row r="125" spans="1:6" x14ac:dyDescent="0.25">
      <c r="A125" s="5">
        <v>122</v>
      </c>
      <c r="B125" s="5" t="s">
        <v>219</v>
      </c>
      <c r="C125" s="5">
        <v>0</v>
      </c>
      <c r="D125" s="5">
        <v>0</v>
      </c>
      <c r="E125" s="5" t="s">
        <v>212</v>
      </c>
      <c r="F125" s="5" t="s">
        <v>215</v>
      </c>
    </row>
    <row r="126" spans="1:6" x14ac:dyDescent="0.25">
      <c r="A126" s="5">
        <v>123</v>
      </c>
      <c r="B126" s="5" t="s">
        <v>219</v>
      </c>
      <c r="C126" s="5">
        <v>0</v>
      </c>
      <c r="D126" s="5">
        <v>0</v>
      </c>
      <c r="E126" s="5" t="s">
        <v>212</v>
      </c>
      <c r="F126" s="5" t="s">
        <v>215</v>
      </c>
    </row>
    <row r="127" spans="1:6" x14ac:dyDescent="0.25">
      <c r="A127" s="5">
        <v>124</v>
      </c>
      <c r="B127" s="5" t="s">
        <v>219</v>
      </c>
      <c r="C127" s="5">
        <v>0</v>
      </c>
      <c r="D127" s="5">
        <v>0</v>
      </c>
      <c r="E127" s="5" t="s">
        <v>212</v>
      </c>
      <c r="F127" s="5" t="s">
        <v>215</v>
      </c>
    </row>
    <row r="128" spans="1:6" x14ac:dyDescent="0.25">
      <c r="A128" s="5">
        <v>125</v>
      </c>
      <c r="B128" s="5" t="s">
        <v>219</v>
      </c>
      <c r="C128" s="5">
        <v>0</v>
      </c>
      <c r="D128" s="5">
        <v>0</v>
      </c>
      <c r="E128" s="5" t="s">
        <v>212</v>
      </c>
      <c r="F128" s="5" t="s">
        <v>215</v>
      </c>
    </row>
    <row r="129" spans="1:6" x14ac:dyDescent="0.25">
      <c r="A129" s="5">
        <v>126</v>
      </c>
      <c r="B129" s="5" t="s">
        <v>219</v>
      </c>
      <c r="C129" s="5">
        <v>0</v>
      </c>
      <c r="D129" s="5">
        <v>0</v>
      </c>
      <c r="E129" s="5" t="s">
        <v>212</v>
      </c>
      <c r="F129" s="5" t="s">
        <v>215</v>
      </c>
    </row>
    <row r="130" spans="1:6" x14ac:dyDescent="0.25">
      <c r="A130" s="5">
        <v>127</v>
      </c>
      <c r="B130" s="5" t="s">
        <v>219</v>
      </c>
      <c r="C130" s="5">
        <v>0</v>
      </c>
      <c r="D130" s="5">
        <v>0</v>
      </c>
      <c r="E130" s="5" t="s">
        <v>212</v>
      </c>
      <c r="F130" s="5" t="s">
        <v>215</v>
      </c>
    </row>
    <row r="131" spans="1:6" x14ac:dyDescent="0.25">
      <c r="A131" s="5">
        <v>128</v>
      </c>
      <c r="B131" s="5" t="s">
        <v>219</v>
      </c>
      <c r="C131" s="5">
        <v>0</v>
      </c>
      <c r="D131" s="5">
        <v>0</v>
      </c>
      <c r="E131" s="5" t="s">
        <v>212</v>
      </c>
      <c r="F131" s="5" t="s">
        <v>215</v>
      </c>
    </row>
    <row r="132" spans="1:6" x14ac:dyDescent="0.25">
      <c r="A132" s="5">
        <v>129</v>
      </c>
      <c r="B132" s="5" t="s">
        <v>219</v>
      </c>
      <c r="C132" s="5">
        <v>0</v>
      </c>
      <c r="D132" s="5">
        <v>0</v>
      </c>
      <c r="E132" s="5" t="s">
        <v>212</v>
      </c>
      <c r="F132" s="5" t="s">
        <v>215</v>
      </c>
    </row>
    <row r="133" spans="1:6" x14ac:dyDescent="0.25">
      <c r="A133" s="5">
        <v>130</v>
      </c>
      <c r="B133" s="5" t="s">
        <v>219</v>
      </c>
      <c r="C133" s="5">
        <v>0</v>
      </c>
      <c r="D133" s="5">
        <v>0</v>
      </c>
      <c r="E133" s="5" t="s">
        <v>212</v>
      </c>
      <c r="F133" s="5" t="s">
        <v>215</v>
      </c>
    </row>
    <row r="134" spans="1:6" x14ac:dyDescent="0.25">
      <c r="A134" s="5">
        <v>131</v>
      </c>
      <c r="B134" s="5" t="s">
        <v>219</v>
      </c>
      <c r="C134" s="5">
        <v>0</v>
      </c>
      <c r="D134" s="5">
        <v>0</v>
      </c>
      <c r="E134" s="5" t="s">
        <v>212</v>
      </c>
      <c r="F134" s="5" t="s">
        <v>215</v>
      </c>
    </row>
    <row r="135" spans="1:6" x14ac:dyDescent="0.25">
      <c r="A135" s="5">
        <v>132</v>
      </c>
      <c r="B135" s="5" t="s">
        <v>219</v>
      </c>
      <c r="C135" s="5">
        <v>0</v>
      </c>
      <c r="D135" s="5">
        <v>0</v>
      </c>
      <c r="E135" s="5" t="s">
        <v>212</v>
      </c>
      <c r="F135" s="5" t="s">
        <v>215</v>
      </c>
    </row>
    <row r="136" spans="1:6" x14ac:dyDescent="0.25">
      <c r="A136" s="5">
        <v>133</v>
      </c>
      <c r="B136" s="5" t="s">
        <v>219</v>
      </c>
      <c r="C136" s="5">
        <v>0</v>
      </c>
      <c r="D136" s="5">
        <v>0</v>
      </c>
      <c r="E136" s="5" t="s">
        <v>212</v>
      </c>
      <c r="F136" s="5" t="s">
        <v>215</v>
      </c>
    </row>
    <row r="137" spans="1:6" x14ac:dyDescent="0.25">
      <c r="A137" s="5">
        <v>134</v>
      </c>
      <c r="B137" s="5" t="s">
        <v>219</v>
      </c>
      <c r="C137" s="5">
        <v>0</v>
      </c>
      <c r="D137" s="5">
        <v>0</v>
      </c>
      <c r="E137" s="5" t="s">
        <v>212</v>
      </c>
      <c r="F137" s="5" t="s">
        <v>215</v>
      </c>
    </row>
    <row r="138" spans="1:6" x14ac:dyDescent="0.25">
      <c r="A138" s="5">
        <v>135</v>
      </c>
      <c r="B138" s="5" t="s">
        <v>219</v>
      </c>
      <c r="C138" s="5">
        <v>0</v>
      </c>
      <c r="D138" s="5">
        <v>0</v>
      </c>
      <c r="E138" s="5" t="s">
        <v>212</v>
      </c>
      <c r="F138" s="5" t="s">
        <v>215</v>
      </c>
    </row>
    <row r="139" spans="1:6" x14ac:dyDescent="0.25">
      <c r="A139" s="5">
        <v>136</v>
      </c>
      <c r="B139" s="5" t="s">
        <v>219</v>
      </c>
      <c r="C139" s="5">
        <v>0</v>
      </c>
      <c r="D139" s="5">
        <v>0</v>
      </c>
      <c r="E139" s="5" t="s">
        <v>212</v>
      </c>
      <c r="F139" s="5" t="s">
        <v>215</v>
      </c>
    </row>
    <row r="140" spans="1:6" x14ac:dyDescent="0.25">
      <c r="A140" s="5">
        <v>137</v>
      </c>
      <c r="B140" s="5" t="s">
        <v>219</v>
      </c>
      <c r="C140" s="5">
        <v>0</v>
      </c>
      <c r="D140" s="5">
        <v>0</v>
      </c>
      <c r="E140" s="5" t="s">
        <v>212</v>
      </c>
      <c r="F140" s="5" t="s">
        <v>215</v>
      </c>
    </row>
    <row r="141" spans="1:6" x14ac:dyDescent="0.25">
      <c r="A141" s="5">
        <v>138</v>
      </c>
      <c r="B141" s="5" t="s">
        <v>219</v>
      </c>
      <c r="C141" s="5">
        <v>0</v>
      </c>
      <c r="D141" s="5">
        <v>0</v>
      </c>
      <c r="E141" s="5" t="s">
        <v>212</v>
      </c>
      <c r="F141" s="5" t="s">
        <v>215</v>
      </c>
    </row>
    <row r="142" spans="1:6" x14ac:dyDescent="0.25">
      <c r="A142" s="5">
        <v>139</v>
      </c>
      <c r="B142" s="5" t="s">
        <v>219</v>
      </c>
      <c r="C142" s="5">
        <v>0</v>
      </c>
      <c r="D142" s="5">
        <v>0</v>
      </c>
      <c r="E142" s="5" t="s">
        <v>212</v>
      </c>
      <c r="F142" s="5" t="s">
        <v>215</v>
      </c>
    </row>
    <row r="143" spans="1:6" x14ac:dyDescent="0.25">
      <c r="A143" s="5">
        <v>140</v>
      </c>
      <c r="B143" s="5" t="s">
        <v>219</v>
      </c>
      <c r="C143" s="5">
        <v>0</v>
      </c>
      <c r="D143" s="5">
        <v>0</v>
      </c>
      <c r="E143" s="5" t="s">
        <v>212</v>
      </c>
      <c r="F143" s="5" t="s">
        <v>215</v>
      </c>
    </row>
    <row r="144" spans="1:6" x14ac:dyDescent="0.25">
      <c r="A144" s="5">
        <v>141</v>
      </c>
      <c r="B144" s="5" t="s">
        <v>219</v>
      </c>
      <c r="C144" s="5">
        <v>0</v>
      </c>
      <c r="D144" s="5">
        <v>0</v>
      </c>
      <c r="E144" s="5" t="s">
        <v>212</v>
      </c>
      <c r="F144" s="5" t="s">
        <v>215</v>
      </c>
    </row>
    <row r="145" spans="1:6" x14ac:dyDescent="0.25">
      <c r="A145" s="5">
        <v>142</v>
      </c>
      <c r="B145" s="5" t="s">
        <v>219</v>
      </c>
      <c r="C145" s="5">
        <v>0</v>
      </c>
      <c r="D145" s="5">
        <v>0</v>
      </c>
      <c r="E145" s="5" t="s">
        <v>212</v>
      </c>
      <c r="F145" s="5" t="s">
        <v>215</v>
      </c>
    </row>
    <row r="146" spans="1:6" x14ac:dyDescent="0.25">
      <c r="A146" s="5">
        <v>143</v>
      </c>
      <c r="B146" s="5" t="s">
        <v>219</v>
      </c>
      <c r="C146" s="5">
        <v>0</v>
      </c>
      <c r="D146" s="5">
        <v>0</v>
      </c>
      <c r="E146" s="5" t="s">
        <v>212</v>
      </c>
      <c r="F146" s="5" t="s">
        <v>215</v>
      </c>
    </row>
    <row r="147" spans="1:6" x14ac:dyDescent="0.25">
      <c r="A147" s="5">
        <v>144</v>
      </c>
      <c r="B147" s="5" t="s">
        <v>219</v>
      </c>
      <c r="C147" s="5">
        <v>0</v>
      </c>
      <c r="D147" s="5">
        <v>0</v>
      </c>
      <c r="E147" s="5" t="s">
        <v>212</v>
      </c>
      <c r="F147" s="5" t="s">
        <v>215</v>
      </c>
    </row>
    <row r="148" spans="1:6" x14ac:dyDescent="0.25">
      <c r="A148" s="5">
        <v>145</v>
      </c>
      <c r="B148" s="5" t="s">
        <v>219</v>
      </c>
      <c r="C148" s="5">
        <v>0</v>
      </c>
      <c r="D148" s="5">
        <v>0</v>
      </c>
      <c r="E148" s="5" t="s">
        <v>212</v>
      </c>
      <c r="F148" s="5" t="s">
        <v>215</v>
      </c>
    </row>
    <row r="149" spans="1:6" x14ac:dyDescent="0.25">
      <c r="A149" s="5">
        <v>146</v>
      </c>
      <c r="B149" s="5" t="s">
        <v>219</v>
      </c>
      <c r="C149" s="5">
        <v>0</v>
      </c>
      <c r="D149" s="5">
        <v>0</v>
      </c>
      <c r="E149" s="5" t="s">
        <v>212</v>
      </c>
      <c r="F149" s="5" t="s">
        <v>215</v>
      </c>
    </row>
    <row r="150" spans="1:6" x14ac:dyDescent="0.25">
      <c r="A150" s="5">
        <v>147</v>
      </c>
      <c r="B150" s="5" t="s">
        <v>219</v>
      </c>
      <c r="C150" s="5">
        <v>0</v>
      </c>
      <c r="D150" s="5">
        <v>0</v>
      </c>
      <c r="E150" s="5" t="s">
        <v>212</v>
      </c>
      <c r="F150" s="5" t="s">
        <v>215</v>
      </c>
    </row>
    <row r="151" spans="1:6" x14ac:dyDescent="0.25">
      <c r="A151" s="5">
        <v>148</v>
      </c>
      <c r="B151" s="5" t="s">
        <v>219</v>
      </c>
      <c r="C151" s="5">
        <v>0</v>
      </c>
      <c r="D151" s="5">
        <v>0</v>
      </c>
      <c r="E151" s="5" t="s">
        <v>212</v>
      </c>
      <c r="F151" s="5" t="s">
        <v>215</v>
      </c>
    </row>
    <row r="152" spans="1:6" x14ac:dyDescent="0.25">
      <c r="A152" s="5">
        <v>149</v>
      </c>
      <c r="B152" s="5" t="s">
        <v>219</v>
      </c>
      <c r="C152" s="5">
        <v>0</v>
      </c>
      <c r="D152" s="5">
        <v>0</v>
      </c>
      <c r="E152" s="5" t="s">
        <v>212</v>
      </c>
      <c r="F152" s="5" t="s">
        <v>215</v>
      </c>
    </row>
    <row r="153" spans="1:6" x14ac:dyDescent="0.25">
      <c r="A153" s="5">
        <v>150</v>
      </c>
      <c r="B153" s="5" t="s">
        <v>219</v>
      </c>
      <c r="C153" s="5">
        <v>0</v>
      </c>
      <c r="D153" s="5">
        <v>0</v>
      </c>
      <c r="E153" s="5" t="s">
        <v>212</v>
      </c>
      <c r="F153" s="5" t="s">
        <v>215</v>
      </c>
    </row>
    <row r="154" spans="1:6" x14ac:dyDescent="0.25">
      <c r="A154" s="5">
        <v>151</v>
      </c>
      <c r="B154" s="5" t="s">
        <v>219</v>
      </c>
      <c r="C154" s="5">
        <v>0</v>
      </c>
      <c r="D154" s="5">
        <v>0</v>
      </c>
      <c r="E154" s="5" t="s">
        <v>212</v>
      </c>
      <c r="F154" s="5" t="s">
        <v>215</v>
      </c>
    </row>
    <row r="155" spans="1:6" x14ac:dyDescent="0.25">
      <c r="A155" s="5">
        <v>152</v>
      </c>
      <c r="B155" s="5" t="s">
        <v>219</v>
      </c>
      <c r="C155" s="5">
        <v>0</v>
      </c>
      <c r="D155" s="5">
        <v>0</v>
      </c>
      <c r="E155" s="5" t="s">
        <v>212</v>
      </c>
      <c r="F155" s="5" t="s">
        <v>215</v>
      </c>
    </row>
    <row r="156" spans="1:6" x14ac:dyDescent="0.25">
      <c r="A156" s="5">
        <v>153</v>
      </c>
      <c r="B156" s="5" t="s">
        <v>219</v>
      </c>
      <c r="C156" s="5">
        <v>0</v>
      </c>
      <c r="D156" s="5">
        <v>0</v>
      </c>
      <c r="E156" s="5" t="s">
        <v>212</v>
      </c>
      <c r="F156" s="5" t="s">
        <v>215</v>
      </c>
    </row>
    <row r="157" spans="1:6" x14ac:dyDescent="0.25">
      <c r="A157" s="5">
        <v>154</v>
      </c>
      <c r="B157" s="5" t="s">
        <v>219</v>
      </c>
      <c r="C157" s="5">
        <v>0</v>
      </c>
      <c r="D157" s="5">
        <v>0</v>
      </c>
      <c r="E157" s="5" t="s">
        <v>212</v>
      </c>
      <c r="F157" s="5" t="s">
        <v>215</v>
      </c>
    </row>
    <row r="158" spans="1:6" x14ac:dyDescent="0.25">
      <c r="A158" s="5">
        <v>155</v>
      </c>
      <c r="B158" s="5" t="s">
        <v>219</v>
      </c>
      <c r="C158" s="5">
        <v>0</v>
      </c>
      <c r="D158" s="5">
        <v>0</v>
      </c>
      <c r="E158" s="5" t="s">
        <v>212</v>
      </c>
      <c r="F158" s="5" t="s">
        <v>215</v>
      </c>
    </row>
    <row r="159" spans="1:6" x14ac:dyDescent="0.25">
      <c r="A159" s="5">
        <v>156</v>
      </c>
      <c r="B159" s="5" t="s">
        <v>219</v>
      </c>
      <c r="C159" s="5">
        <v>0</v>
      </c>
      <c r="D159" s="5">
        <v>0</v>
      </c>
      <c r="E159" s="5" t="s">
        <v>212</v>
      </c>
      <c r="F159" s="5" t="s">
        <v>215</v>
      </c>
    </row>
    <row r="160" spans="1:6" x14ac:dyDescent="0.25">
      <c r="A160" s="5">
        <v>157</v>
      </c>
      <c r="B160" s="5" t="s">
        <v>219</v>
      </c>
      <c r="C160" s="5">
        <v>0</v>
      </c>
      <c r="D160" s="5">
        <v>0</v>
      </c>
      <c r="E160" s="5" t="s">
        <v>212</v>
      </c>
      <c r="F160" s="5" t="s">
        <v>215</v>
      </c>
    </row>
    <row r="161" spans="1:6" x14ac:dyDescent="0.25">
      <c r="A161" s="5">
        <v>158</v>
      </c>
      <c r="B161" s="5" t="s">
        <v>219</v>
      </c>
      <c r="C161" s="5">
        <v>0</v>
      </c>
      <c r="D161" s="5">
        <v>0</v>
      </c>
      <c r="E161" s="5" t="s">
        <v>212</v>
      </c>
      <c r="F161" s="5" t="s">
        <v>215</v>
      </c>
    </row>
    <row r="162" spans="1:6" x14ac:dyDescent="0.25">
      <c r="A162" s="5">
        <v>159</v>
      </c>
      <c r="B162" s="5" t="s">
        <v>219</v>
      </c>
      <c r="C162" s="5">
        <v>0</v>
      </c>
      <c r="D162" s="5">
        <v>0</v>
      </c>
      <c r="E162" s="5" t="s">
        <v>212</v>
      </c>
      <c r="F162" s="5" t="s">
        <v>215</v>
      </c>
    </row>
    <row r="163" spans="1:6" x14ac:dyDescent="0.25">
      <c r="A163" s="5">
        <v>160</v>
      </c>
      <c r="B163" s="5" t="s">
        <v>219</v>
      </c>
      <c r="C163" s="5">
        <v>0</v>
      </c>
      <c r="D163" s="5">
        <v>0</v>
      </c>
      <c r="E163" s="5" t="s">
        <v>212</v>
      </c>
      <c r="F163" s="5" t="s">
        <v>215</v>
      </c>
    </row>
    <row r="164" spans="1:6" x14ac:dyDescent="0.25">
      <c r="A164" s="5">
        <v>161</v>
      </c>
      <c r="B164" s="5" t="s">
        <v>219</v>
      </c>
      <c r="C164" s="5">
        <v>0</v>
      </c>
      <c r="D164" s="5">
        <v>0</v>
      </c>
      <c r="E164" s="5" t="s">
        <v>212</v>
      </c>
      <c r="F164" s="5" t="s">
        <v>215</v>
      </c>
    </row>
    <row r="165" spans="1:6" x14ac:dyDescent="0.25">
      <c r="A165" s="5">
        <v>162</v>
      </c>
      <c r="B165" s="5" t="s">
        <v>219</v>
      </c>
      <c r="C165" s="5">
        <v>0</v>
      </c>
      <c r="D165" s="5">
        <v>0</v>
      </c>
      <c r="E165" s="5" t="s">
        <v>212</v>
      </c>
      <c r="F165" s="5" t="s">
        <v>215</v>
      </c>
    </row>
    <row r="166" spans="1:6" x14ac:dyDescent="0.25">
      <c r="A166" s="5">
        <v>163</v>
      </c>
      <c r="B166" s="5" t="s">
        <v>219</v>
      </c>
      <c r="C166" s="5">
        <v>0</v>
      </c>
      <c r="D166" s="5">
        <v>0</v>
      </c>
      <c r="E166" s="5" t="s">
        <v>212</v>
      </c>
      <c r="F166" s="5" t="s">
        <v>215</v>
      </c>
    </row>
    <row r="167" spans="1:6" x14ac:dyDescent="0.25">
      <c r="A167" s="5">
        <v>164</v>
      </c>
      <c r="B167" s="5" t="s">
        <v>219</v>
      </c>
      <c r="C167" s="5">
        <v>0</v>
      </c>
      <c r="D167" s="5">
        <v>0</v>
      </c>
      <c r="E167" s="5" t="s">
        <v>212</v>
      </c>
      <c r="F167" s="5" t="s">
        <v>215</v>
      </c>
    </row>
    <row r="168" spans="1:6" x14ac:dyDescent="0.25">
      <c r="A168" s="5">
        <v>165</v>
      </c>
      <c r="B168" s="5" t="s">
        <v>219</v>
      </c>
      <c r="C168" s="5">
        <v>0</v>
      </c>
      <c r="D168" s="5">
        <v>0</v>
      </c>
      <c r="E168" s="5" t="s">
        <v>212</v>
      </c>
      <c r="F168" s="5" t="s">
        <v>215</v>
      </c>
    </row>
    <row r="169" spans="1:6" x14ac:dyDescent="0.25">
      <c r="A169" s="5">
        <v>166</v>
      </c>
      <c r="B169" s="5" t="s">
        <v>219</v>
      </c>
      <c r="C169" s="5">
        <v>0</v>
      </c>
      <c r="D169" s="5">
        <v>0</v>
      </c>
      <c r="E169" s="5" t="s">
        <v>212</v>
      </c>
      <c r="F169" s="5" t="s">
        <v>215</v>
      </c>
    </row>
    <row r="170" spans="1:6" x14ac:dyDescent="0.25">
      <c r="A170" s="5">
        <v>167</v>
      </c>
      <c r="B170" s="5" t="s">
        <v>219</v>
      </c>
      <c r="C170" s="5">
        <v>0</v>
      </c>
      <c r="D170" s="5">
        <v>0</v>
      </c>
      <c r="E170" s="5" t="s">
        <v>212</v>
      </c>
      <c r="F170" s="5" t="s">
        <v>215</v>
      </c>
    </row>
    <row r="171" spans="1:6" x14ac:dyDescent="0.25">
      <c r="A171" s="5">
        <v>168</v>
      </c>
      <c r="B171" s="5" t="s">
        <v>219</v>
      </c>
      <c r="C171" s="5">
        <v>0</v>
      </c>
      <c r="D171" s="5">
        <v>0</v>
      </c>
      <c r="E171" s="5" t="s">
        <v>212</v>
      </c>
      <c r="F171" s="5" t="s">
        <v>215</v>
      </c>
    </row>
    <row r="172" spans="1:6" x14ac:dyDescent="0.25">
      <c r="A172" s="5">
        <v>169</v>
      </c>
      <c r="B172" s="5" t="s">
        <v>219</v>
      </c>
      <c r="C172" s="5">
        <v>0</v>
      </c>
      <c r="D172" s="5">
        <v>0</v>
      </c>
      <c r="E172" s="5" t="s">
        <v>212</v>
      </c>
      <c r="F172" s="5" t="s">
        <v>215</v>
      </c>
    </row>
    <row r="173" spans="1:6" x14ac:dyDescent="0.25">
      <c r="A173" s="5">
        <v>170</v>
      </c>
      <c r="B173" s="5" t="s">
        <v>219</v>
      </c>
      <c r="C173" s="5">
        <v>0</v>
      </c>
      <c r="D173" s="5">
        <v>0</v>
      </c>
      <c r="E173" s="5" t="s">
        <v>212</v>
      </c>
      <c r="F173" s="5" t="s">
        <v>215</v>
      </c>
    </row>
    <row r="174" spans="1:6" x14ac:dyDescent="0.25">
      <c r="A174" s="5">
        <v>171</v>
      </c>
      <c r="B174" s="5" t="s">
        <v>219</v>
      </c>
      <c r="C174" s="5">
        <v>0</v>
      </c>
      <c r="D174" s="5">
        <v>0</v>
      </c>
      <c r="E174" s="5" t="s">
        <v>212</v>
      </c>
      <c r="F174" s="5" t="s">
        <v>215</v>
      </c>
    </row>
    <row r="175" spans="1:6" x14ac:dyDescent="0.25">
      <c r="A175" s="5">
        <v>172</v>
      </c>
      <c r="B175" s="5" t="s">
        <v>219</v>
      </c>
      <c r="C175" s="5">
        <v>0</v>
      </c>
      <c r="D175" s="5">
        <v>0</v>
      </c>
      <c r="E175" s="5" t="s">
        <v>212</v>
      </c>
      <c r="F175" s="5" t="s">
        <v>215</v>
      </c>
    </row>
    <row r="176" spans="1:6" x14ac:dyDescent="0.25">
      <c r="A176" s="5">
        <v>173</v>
      </c>
      <c r="B176" s="5" t="s">
        <v>219</v>
      </c>
      <c r="C176" s="5">
        <v>0</v>
      </c>
      <c r="D176" s="5">
        <v>0</v>
      </c>
      <c r="E176" s="5" t="s">
        <v>212</v>
      </c>
      <c r="F176" s="5" t="s">
        <v>215</v>
      </c>
    </row>
    <row r="177" spans="1:6" x14ac:dyDescent="0.25">
      <c r="A177" s="5">
        <v>174</v>
      </c>
      <c r="B177" s="5" t="s">
        <v>219</v>
      </c>
      <c r="C177" s="5">
        <v>0</v>
      </c>
      <c r="D177" s="5">
        <v>0</v>
      </c>
      <c r="E177" s="5" t="s">
        <v>212</v>
      </c>
      <c r="F177" s="5" t="s">
        <v>215</v>
      </c>
    </row>
    <row r="178" spans="1:6" x14ac:dyDescent="0.25">
      <c r="A178" s="5">
        <v>175</v>
      </c>
      <c r="B178" s="5" t="s">
        <v>219</v>
      </c>
      <c r="C178" s="5">
        <v>0</v>
      </c>
      <c r="D178" s="5">
        <v>0</v>
      </c>
      <c r="E178" s="5" t="s">
        <v>212</v>
      </c>
      <c r="F178" s="5" t="s">
        <v>215</v>
      </c>
    </row>
    <row r="179" spans="1:6" x14ac:dyDescent="0.25">
      <c r="A179" s="5">
        <v>176</v>
      </c>
      <c r="B179" s="5" t="s">
        <v>219</v>
      </c>
      <c r="C179" s="5">
        <v>0</v>
      </c>
      <c r="D179" s="5">
        <v>0</v>
      </c>
      <c r="E179" s="5" t="s">
        <v>212</v>
      </c>
      <c r="F179" s="5" t="s">
        <v>215</v>
      </c>
    </row>
    <row r="180" spans="1:6" x14ac:dyDescent="0.25">
      <c r="A180" s="5">
        <v>177</v>
      </c>
      <c r="B180" s="5" t="s">
        <v>219</v>
      </c>
      <c r="C180" s="5">
        <v>0</v>
      </c>
      <c r="D180" s="5">
        <v>0</v>
      </c>
      <c r="E180" s="5" t="s">
        <v>212</v>
      </c>
      <c r="F180" s="5" t="s">
        <v>215</v>
      </c>
    </row>
    <row r="181" spans="1:6" x14ac:dyDescent="0.25">
      <c r="A181" s="5">
        <v>178</v>
      </c>
      <c r="B181" s="5" t="s">
        <v>219</v>
      </c>
      <c r="C181" s="5">
        <v>0</v>
      </c>
      <c r="D181" s="5">
        <v>0</v>
      </c>
      <c r="E181" s="5" t="s">
        <v>212</v>
      </c>
      <c r="F181" s="5" t="s">
        <v>215</v>
      </c>
    </row>
    <row r="182" spans="1:6" x14ac:dyDescent="0.25">
      <c r="A182" s="5">
        <v>179</v>
      </c>
      <c r="B182" s="5" t="s">
        <v>219</v>
      </c>
      <c r="C182" s="5">
        <v>0</v>
      </c>
      <c r="D182" s="5">
        <v>0</v>
      </c>
      <c r="E182" s="5" t="s">
        <v>212</v>
      </c>
      <c r="F182" s="5" t="s">
        <v>215</v>
      </c>
    </row>
    <row r="183" spans="1:6" x14ac:dyDescent="0.25">
      <c r="A183" s="5">
        <v>180</v>
      </c>
      <c r="B183" s="5" t="s">
        <v>219</v>
      </c>
      <c r="C183" s="5">
        <v>0</v>
      </c>
      <c r="D183" s="5">
        <v>0</v>
      </c>
      <c r="E183" s="5" t="s">
        <v>212</v>
      </c>
      <c r="F183" s="5" t="s">
        <v>215</v>
      </c>
    </row>
    <row r="184" spans="1:6" x14ac:dyDescent="0.25">
      <c r="A184" s="5">
        <v>181</v>
      </c>
      <c r="B184" s="5" t="s">
        <v>219</v>
      </c>
      <c r="C184" s="5">
        <v>0</v>
      </c>
      <c r="D184" s="5">
        <v>0</v>
      </c>
      <c r="E184" s="5" t="s">
        <v>212</v>
      </c>
      <c r="F184" s="5" t="s">
        <v>215</v>
      </c>
    </row>
    <row r="185" spans="1:6" x14ac:dyDescent="0.25">
      <c r="A185" s="5">
        <v>182</v>
      </c>
      <c r="B185" s="5" t="s">
        <v>219</v>
      </c>
      <c r="C185" s="5">
        <v>0</v>
      </c>
      <c r="D185" s="5">
        <v>0</v>
      </c>
      <c r="E185" s="5" t="s">
        <v>212</v>
      </c>
      <c r="F185" s="5" t="s">
        <v>215</v>
      </c>
    </row>
    <row r="186" spans="1:6" x14ac:dyDescent="0.25">
      <c r="A186" s="5">
        <v>183</v>
      </c>
      <c r="B186" s="5" t="s">
        <v>219</v>
      </c>
      <c r="C186" s="5">
        <v>0</v>
      </c>
      <c r="D186" s="5">
        <v>0</v>
      </c>
      <c r="E186" s="5" t="s">
        <v>212</v>
      </c>
      <c r="F186" s="5" t="s">
        <v>215</v>
      </c>
    </row>
    <row r="187" spans="1:6" x14ac:dyDescent="0.25">
      <c r="A187" s="5">
        <v>184</v>
      </c>
      <c r="B187" s="5" t="s">
        <v>219</v>
      </c>
      <c r="C187" s="5">
        <v>0</v>
      </c>
      <c r="D187" s="5">
        <v>0</v>
      </c>
      <c r="E187" s="5" t="s">
        <v>212</v>
      </c>
      <c r="F187" s="5" t="s">
        <v>215</v>
      </c>
    </row>
    <row r="188" spans="1:6" x14ac:dyDescent="0.25">
      <c r="A188" s="5">
        <v>185</v>
      </c>
      <c r="B188" s="5" t="s">
        <v>219</v>
      </c>
      <c r="C188" s="5">
        <v>0</v>
      </c>
      <c r="D188" s="5">
        <v>0</v>
      </c>
      <c r="E188" s="5" t="s">
        <v>212</v>
      </c>
      <c r="F188" s="5" t="s">
        <v>215</v>
      </c>
    </row>
    <row r="189" spans="1:6" x14ac:dyDescent="0.25">
      <c r="A189" s="5">
        <v>186</v>
      </c>
      <c r="B189" s="5" t="s">
        <v>219</v>
      </c>
      <c r="C189" s="5">
        <v>0</v>
      </c>
      <c r="D189" s="5">
        <v>0</v>
      </c>
      <c r="E189" s="5" t="s">
        <v>212</v>
      </c>
      <c r="F189" s="5" t="s">
        <v>215</v>
      </c>
    </row>
    <row r="190" spans="1:6" x14ac:dyDescent="0.25">
      <c r="A190" s="5">
        <v>187</v>
      </c>
      <c r="B190" s="5" t="s">
        <v>219</v>
      </c>
      <c r="C190" s="5">
        <v>0</v>
      </c>
      <c r="D190" s="5">
        <v>0</v>
      </c>
      <c r="E190" s="5" t="s">
        <v>212</v>
      </c>
      <c r="F190" s="5" t="s">
        <v>215</v>
      </c>
    </row>
    <row r="191" spans="1:6" x14ac:dyDescent="0.25">
      <c r="A191" s="5">
        <v>188</v>
      </c>
      <c r="B191" s="5" t="s">
        <v>219</v>
      </c>
      <c r="C191" s="5">
        <v>0</v>
      </c>
      <c r="D191" s="5">
        <v>0</v>
      </c>
      <c r="E191" s="5" t="s">
        <v>212</v>
      </c>
      <c r="F191" s="5" t="s">
        <v>215</v>
      </c>
    </row>
    <row r="192" spans="1:6" x14ac:dyDescent="0.25">
      <c r="A192" s="5">
        <v>189</v>
      </c>
      <c r="B192" s="5" t="s">
        <v>219</v>
      </c>
      <c r="C192" s="5">
        <v>0</v>
      </c>
      <c r="D192" s="5">
        <v>0</v>
      </c>
      <c r="E192" s="5" t="s">
        <v>212</v>
      </c>
      <c r="F192" s="5" t="s">
        <v>215</v>
      </c>
    </row>
    <row r="193" spans="1:6" x14ac:dyDescent="0.25">
      <c r="A193" s="5">
        <v>190</v>
      </c>
      <c r="B193" s="5" t="s">
        <v>219</v>
      </c>
      <c r="C193" s="5">
        <v>0</v>
      </c>
      <c r="D193" s="5">
        <v>0</v>
      </c>
      <c r="E193" s="5" t="s">
        <v>212</v>
      </c>
      <c r="F193" s="5" t="s">
        <v>215</v>
      </c>
    </row>
    <row r="194" spans="1:6" x14ac:dyDescent="0.25">
      <c r="A194" s="5">
        <v>191</v>
      </c>
      <c r="B194" s="5" t="s">
        <v>219</v>
      </c>
      <c r="C194" s="5">
        <v>0</v>
      </c>
      <c r="D194" s="5">
        <v>0</v>
      </c>
      <c r="E194" s="5" t="s">
        <v>212</v>
      </c>
      <c r="F194" s="5" t="s">
        <v>215</v>
      </c>
    </row>
    <row r="195" spans="1:6" x14ac:dyDescent="0.25">
      <c r="A195" s="5">
        <v>192</v>
      </c>
      <c r="B195" s="5" t="s">
        <v>219</v>
      </c>
      <c r="C195" s="5">
        <v>0</v>
      </c>
      <c r="D195" s="5">
        <v>0</v>
      </c>
      <c r="E195" s="5" t="s">
        <v>212</v>
      </c>
      <c r="F195" s="5" t="s">
        <v>215</v>
      </c>
    </row>
    <row r="196" spans="1:6" x14ac:dyDescent="0.25">
      <c r="A196" s="5">
        <v>193</v>
      </c>
      <c r="B196" s="5" t="s">
        <v>219</v>
      </c>
      <c r="C196" s="5">
        <v>0</v>
      </c>
      <c r="D196" s="5">
        <v>0</v>
      </c>
      <c r="E196" s="5" t="s">
        <v>212</v>
      </c>
      <c r="F196" s="5" t="s">
        <v>215</v>
      </c>
    </row>
    <row r="197" spans="1:6" x14ac:dyDescent="0.25">
      <c r="A197" s="5">
        <v>194</v>
      </c>
      <c r="B197" s="5" t="s">
        <v>219</v>
      </c>
      <c r="C197" s="5">
        <v>0</v>
      </c>
      <c r="D197" s="5">
        <v>0</v>
      </c>
      <c r="E197" s="5" t="s">
        <v>212</v>
      </c>
      <c r="F197" s="5" t="s">
        <v>215</v>
      </c>
    </row>
    <row r="198" spans="1:6" x14ac:dyDescent="0.25">
      <c r="A198" s="5">
        <v>195</v>
      </c>
      <c r="B198" s="5" t="s">
        <v>219</v>
      </c>
      <c r="C198" s="5">
        <v>0</v>
      </c>
      <c r="D198" s="5">
        <v>0</v>
      </c>
      <c r="E198" s="5" t="s">
        <v>212</v>
      </c>
      <c r="F198" s="5" t="s">
        <v>215</v>
      </c>
    </row>
    <row r="199" spans="1:6" x14ac:dyDescent="0.25">
      <c r="A199" s="5">
        <v>196</v>
      </c>
      <c r="B199" s="5" t="s">
        <v>219</v>
      </c>
      <c r="C199" s="5">
        <v>0</v>
      </c>
      <c r="D199" s="5">
        <v>0</v>
      </c>
      <c r="E199" s="5" t="s">
        <v>212</v>
      </c>
      <c r="F199" s="5" t="s">
        <v>215</v>
      </c>
    </row>
    <row r="200" spans="1:6" x14ac:dyDescent="0.25">
      <c r="A200" s="5">
        <v>197</v>
      </c>
      <c r="B200" s="5" t="s">
        <v>219</v>
      </c>
      <c r="C200" s="5">
        <v>0</v>
      </c>
      <c r="D200" s="5">
        <v>0</v>
      </c>
      <c r="E200" s="5" t="s">
        <v>212</v>
      </c>
      <c r="F200" s="5" t="s">
        <v>215</v>
      </c>
    </row>
    <row r="201" spans="1:6" x14ac:dyDescent="0.25">
      <c r="A201" s="5">
        <v>198</v>
      </c>
      <c r="B201" s="5" t="s">
        <v>219</v>
      </c>
      <c r="C201" s="5">
        <v>0</v>
      </c>
      <c r="D201" s="5">
        <v>0</v>
      </c>
      <c r="E201" s="5" t="s">
        <v>212</v>
      </c>
      <c r="F201" s="5" t="s">
        <v>215</v>
      </c>
    </row>
    <row r="202" spans="1:6" x14ac:dyDescent="0.25">
      <c r="A202" s="5">
        <v>199</v>
      </c>
      <c r="B202" s="5" t="s">
        <v>219</v>
      </c>
      <c r="C202" s="5">
        <v>0</v>
      </c>
      <c r="D202" s="5">
        <v>0</v>
      </c>
      <c r="E202" s="5" t="s">
        <v>212</v>
      </c>
      <c r="F202" s="5" t="s">
        <v>215</v>
      </c>
    </row>
    <row r="203" spans="1:6" x14ac:dyDescent="0.25">
      <c r="A203" s="5">
        <v>200</v>
      </c>
      <c r="B203" s="5" t="s">
        <v>219</v>
      </c>
      <c r="C203" s="5">
        <v>0</v>
      </c>
      <c r="D203" s="5">
        <v>0</v>
      </c>
      <c r="E203" s="5" t="s">
        <v>212</v>
      </c>
      <c r="F203" s="5" t="s">
        <v>215</v>
      </c>
    </row>
    <row r="204" spans="1:6" x14ac:dyDescent="0.25">
      <c r="A204" s="5">
        <v>201</v>
      </c>
      <c r="B204" s="5" t="s">
        <v>219</v>
      </c>
      <c r="C204" s="5">
        <v>0</v>
      </c>
      <c r="D204" s="5">
        <v>0</v>
      </c>
      <c r="E204" s="5" t="s">
        <v>212</v>
      </c>
      <c r="F204" s="5" t="s">
        <v>215</v>
      </c>
    </row>
    <row r="205" spans="1:6" x14ac:dyDescent="0.25">
      <c r="A205" s="5">
        <v>202</v>
      </c>
      <c r="B205" s="5" t="s">
        <v>219</v>
      </c>
      <c r="C205" s="5">
        <v>0</v>
      </c>
      <c r="D205" s="5">
        <v>0</v>
      </c>
      <c r="E205" s="5" t="s">
        <v>212</v>
      </c>
      <c r="F205" s="5" t="s">
        <v>215</v>
      </c>
    </row>
    <row r="206" spans="1:6" x14ac:dyDescent="0.25">
      <c r="A206" s="5">
        <v>203</v>
      </c>
      <c r="B206" s="5" t="s">
        <v>219</v>
      </c>
      <c r="C206" s="5">
        <v>0</v>
      </c>
      <c r="D206" s="5">
        <v>0</v>
      </c>
      <c r="E206" s="5" t="s">
        <v>212</v>
      </c>
      <c r="F206" s="5" t="s">
        <v>215</v>
      </c>
    </row>
    <row r="207" spans="1:6" x14ac:dyDescent="0.25">
      <c r="A207" s="5">
        <v>204</v>
      </c>
      <c r="B207" s="5" t="s">
        <v>219</v>
      </c>
      <c r="C207" s="5">
        <v>0</v>
      </c>
      <c r="D207" s="5">
        <v>0</v>
      </c>
      <c r="E207" s="5" t="s">
        <v>212</v>
      </c>
      <c r="F207" s="5" t="s">
        <v>215</v>
      </c>
    </row>
    <row r="208" spans="1:6" x14ac:dyDescent="0.25">
      <c r="A208" s="5">
        <v>205</v>
      </c>
      <c r="B208" s="5" t="s">
        <v>219</v>
      </c>
      <c r="C208" s="5">
        <v>0</v>
      </c>
      <c r="D208" s="5">
        <v>0</v>
      </c>
      <c r="E208" s="5" t="s">
        <v>212</v>
      </c>
      <c r="F208" s="5" t="s">
        <v>215</v>
      </c>
    </row>
    <row r="209" spans="1:6" x14ac:dyDescent="0.25">
      <c r="A209" s="5">
        <v>206</v>
      </c>
      <c r="B209" s="5" t="s">
        <v>219</v>
      </c>
      <c r="C209" s="5">
        <v>0</v>
      </c>
      <c r="D209" s="5">
        <v>0</v>
      </c>
      <c r="E209" s="5" t="s">
        <v>212</v>
      </c>
      <c r="F209" s="5" t="s">
        <v>215</v>
      </c>
    </row>
    <row r="210" spans="1:6" x14ac:dyDescent="0.25">
      <c r="A210" s="5">
        <v>207</v>
      </c>
      <c r="B210" s="5" t="s">
        <v>219</v>
      </c>
      <c r="C210" s="5">
        <v>0</v>
      </c>
      <c r="D210" s="5">
        <v>0</v>
      </c>
      <c r="E210" s="5" t="s">
        <v>212</v>
      </c>
      <c r="F210" s="5" t="s">
        <v>215</v>
      </c>
    </row>
    <row r="211" spans="1:6" x14ac:dyDescent="0.25">
      <c r="A211" s="5">
        <v>208</v>
      </c>
      <c r="B211" s="5" t="s">
        <v>219</v>
      </c>
      <c r="C211" s="5">
        <v>0</v>
      </c>
      <c r="D211" s="5">
        <v>0</v>
      </c>
      <c r="E211" s="5" t="s">
        <v>212</v>
      </c>
      <c r="F211" s="5" t="s">
        <v>215</v>
      </c>
    </row>
    <row r="212" spans="1:6" x14ac:dyDescent="0.25">
      <c r="A212" s="5">
        <v>209</v>
      </c>
      <c r="B212" s="5" t="s">
        <v>219</v>
      </c>
      <c r="C212" s="5">
        <v>0</v>
      </c>
      <c r="D212" s="5">
        <v>0</v>
      </c>
      <c r="E212" s="5" t="s">
        <v>212</v>
      </c>
      <c r="F212" s="5" t="s">
        <v>215</v>
      </c>
    </row>
    <row r="213" spans="1:6" x14ac:dyDescent="0.25">
      <c r="A213" s="5">
        <v>210</v>
      </c>
      <c r="B213" s="5" t="s">
        <v>219</v>
      </c>
      <c r="C213" s="5">
        <v>0</v>
      </c>
      <c r="D213" s="5">
        <v>0</v>
      </c>
      <c r="E213" s="5" t="s">
        <v>212</v>
      </c>
      <c r="F213" s="5" t="s">
        <v>215</v>
      </c>
    </row>
    <row r="214" spans="1:6" x14ac:dyDescent="0.25">
      <c r="A214" s="5">
        <v>211</v>
      </c>
      <c r="B214" s="5" t="s">
        <v>219</v>
      </c>
      <c r="C214" s="5">
        <v>0</v>
      </c>
      <c r="D214" s="5">
        <v>0</v>
      </c>
      <c r="E214" s="5" t="s">
        <v>212</v>
      </c>
      <c r="F214" s="5" t="s">
        <v>215</v>
      </c>
    </row>
    <row r="215" spans="1:6" x14ac:dyDescent="0.25">
      <c r="A215" s="5">
        <v>212</v>
      </c>
      <c r="B215" s="5" t="s">
        <v>219</v>
      </c>
      <c r="C215" s="5">
        <v>0</v>
      </c>
      <c r="D215" s="5">
        <v>0</v>
      </c>
      <c r="E215" s="5" t="s">
        <v>212</v>
      </c>
      <c r="F215" s="5" t="s">
        <v>215</v>
      </c>
    </row>
    <row r="216" spans="1:6" x14ac:dyDescent="0.25">
      <c r="A216" s="5">
        <v>213</v>
      </c>
      <c r="B216" s="5" t="s">
        <v>219</v>
      </c>
      <c r="C216" s="5">
        <v>0</v>
      </c>
      <c r="D216" s="5">
        <v>0</v>
      </c>
      <c r="E216" s="5" t="s">
        <v>212</v>
      </c>
      <c r="F216" s="5" t="s">
        <v>215</v>
      </c>
    </row>
    <row r="217" spans="1:6" x14ac:dyDescent="0.25">
      <c r="A217" s="5">
        <v>214</v>
      </c>
      <c r="B217" s="5" t="s">
        <v>219</v>
      </c>
      <c r="C217" s="5">
        <v>0</v>
      </c>
      <c r="D217" s="5">
        <v>0</v>
      </c>
      <c r="E217" s="5" t="s">
        <v>212</v>
      </c>
      <c r="F217" s="5" t="s">
        <v>215</v>
      </c>
    </row>
    <row r="218" spans="1:6" x14ac:dyDescent="0.25">
      <c r="A218" s="5">
        <v>215</v>
      </c>
      <c r="B218" s="5" t="s">
        <v>219</v>
      </c>
      <c r="C218" s="5">
        <v>0</v>
      </c>
      <c r="D218" s="5">
        <v>0</v>
      </c>
      <c r="E218" s="5" t="s">
        <v>212</v>
      </c>
      <c r="F218" s="5" t="s">
        <v>215</v>
      </c>
    </row>
    <row r="219" spans="1:6" x14ac:dyDescent="0.25">
      <c r="A219" s="5">
        <v>216</v>
      </c>
      <c r="B219" s="5" t="s">
        <v>219</v>
      </c>
      <c r="C219" s="5">
        <v>0</v>
      </c>
      <c r="D219" s="5">
        <v>0</v>
      </c>
      <c r="E219" s="5" t="s">
        <v>212</v>
      </c>
      <c r="F219" s="5" t="s">
        <v>215</v>
      </c>
    </row>
    <row r="220" spans="1:6" x14ac:dyDescent="0.25">
      <c r="A220" s="5">
        <v>217</v>
      </c>
      <c r="B220" s="5" t="s">
        <v>219</v>
      </c>
      <c r="C220" s="5">
        <v>0</v>
      </c>
      <c r="D220" s="5">
        <v>0</v>
      </c>
      <c r="E220" s="5" t="s">
        <v>212</v>
      </c>
      <c r="F220" s="5" t="s">
        <v>215</v>
      </c>
    </row>
    <row r="221" spans="1:6" x14ac:dyDescent="0.25">
      <c r="A221" s="5">
        <v>218</v>
      </c>
      <c r="B221" s="5" t="s">
        <v>219</v>
      </c>
      <c r="C221" s="5">
        <v>0</v>
      </c>
      <c r="D221" s="5">
        <v>0</v>
      </c>
      <c r="E221" s="5" t="s">
        <v>212</v>
      </c>
      <c r="F221" s="5" t="s">
        <v>215</v>
      </c>
    </row>
    <row r="222" spans="1:6" x14ac:dyDescent="0.25">
      <c r="A222" s="5">
        <v>219</v>
      </c>
      <c r="B222" s="5" t="s">
        <v>219</v>
      </c>
      <c r="C222" s="5">
        <v>0</v>
      </c>
      <c r="D222" s="5">
        <v>0</v>
      </c>
      <c r="E222" s="5" t="s">
        <v>212</v>
      </c>
      <c r="F222" s="5" t="s">
        <v>215</v>
      </c>
    </row>
    <row r="223" spans="1:6" x14ac:dyDescent="0.25">
      <c r="A223" s="5">
        <v>220</v>
      </c>
      <c r="B223" s="5" t="s">
        <v>219</v>
      </c>
      <c r="C223" s="5">
        <v>0</v>
      </c>
      <c r="D223" s="5">
        <v>0</v>
      </c>
      <c r="E223" s="5" t="s">
        <v>212</v>
      </c>
      <c r="F223" s="5" t="s">
        <v>215</v>
      </c>
    </row>
    <row r="224" spans="1:6" x14ac:dyDescent="0.25">
      <c r="A224" s="5">
        <v>221</v>
      </c>
      <c r="B224" s="5" t="s">
        <v>219</v>
      </c>
      <c r="C224" s="5">
        <v>0</v>
      </c>
      <c r="D224" s="5">
        <v>0</v>
      </c>
      <c r="E224" s="5" t="s">
        <v>212</v>
      </c>
      <c r="F224" s="5" t="s">
        <v>215</v>
      </c>
    </row>
    <row r="225" spans="1:6" x14ac:dyDescent="0.25">
      <c r="A225" s="5">
        <v>222</v>
      </c>
      <c r="B225" s="5" t="s">
        <v>219</v>
      </c>
      <c r="C225" s="5">
        <v>0</v>
      </c>
      <c r="D225" s="5">
        <v>0</v>
      </c>
      <c r="E225" s="5" t="s">
        <v>212</v>
      </c>
      <c r="F225" s="5" t="s">
        <v>215</v>
      </c>
    </row>
    <row r="226" spans="1:6" x14ac:dyDescent="0.25">
      <c r="A226" s="5">
        <v>223</v>
      </c>
      <c r="B226" s="5" t="s">
        <v>219</v>
      </c>
      <c r="C226" s="5">
        <v>0</v>
      </c>
      <c r="D226" s="5">
        <v>0</v>
      </c>
      <c r="E226" s="5" t="s">
        <v>212</v>
      </c>
      <c r="F226" s="5" t="s">
        <v>215</v>
      </c>
    </row>
    <row r="227" spans="1:6" x14ac:dyDescent="0.25">
      <c r="A227" s="5">
        <v>224</v>
      </c>
      <c r="B227" s="5" t="s">
        <v>219</v>
      </c>
      <c r="C227" s="5">
        <v>0</v>
      </c>
      <c r="D227" s="5">
        <v>0</v>
      </c>
      <c r="E227" s="5" t="s">
        <v>212</v>
      </c>
      <c r="F227" s="5" t="s">
        <v>215</v>
      </c>
    </row>
    <row r="228" spans="1:6" x14ac:dyDescent="0.25">
      <c r="A228" s="5">
        <v>225</v>
      </c>
      <c r="B228" s="5" t="s">
        <v>219</v>
      </c>
      <c r="C228" s="5">
        <v>0</v>
      </c>
      <c r="D228" s="5">
        <v>0</v>
      </c>
      <c r="E228" s="5" t="s">
        <v>212</v>
      </c>
      <c r="F228" s="5" t="s">
        <v>215</v>
      </c>
    </row>
    <row r="229" spans="1:6" x14ac:dyDescent="0.25">
      <c r="A229" s="5">
        <v>226</v>
      </c>
      <c r="B229" s="5" t="s">
        <v>219</v>
      </c>
      <c r="C229" s="5">
        <v>0</v>
      </c>
      <c r="D229" s="5">
        <v>0</v>
      </c>
      <c r="E229" s="5" t="s">
        <v>212</v>
      </c>
      <c r="F229" s="5" t="s">
        <v>215</v>
      </c>
    </row>
    <row r="230" spans="1:6" x14ac:dyDescent="0.25">
      <c r="A230" s="5">
        <v>227</v>
      </c>
      <c r="B230" s="5" t="s">
        <v>219</v>
      </c>
      <c r="C230" s="5">
        <v>0</v>
      </c>
      <c r="D230" s="5">
        <v>0</v>
      </c>
      <c r="E230" s="5" t="s">
        <v>212</v>
      </c>
      <c r="F230" s="5" t="s">
        <v>215</v>
      </c>
    </row>
    <row r="231" spans="1:6" x14ac:dyDescent="0.25">
      <c r="A231" s="5">
        <v>228</v>
      </c>
      <c r="B231" s="5" t="s">
        <v>219</v>
      </c>
      <c r="C231" s="5">
        <v>0</v>
      </c>
      <c r="D231" s="5">
        <v>0</v>
      </c>
      <c r="E231" s="5" t="s">
        <v>212</v>
      </c>
      <c r="F231" s="5" t="s">
        <v>215</v>
      </c>
    </row>
    <row r="232" spans="1:6" x14ac:dyDescent="0.25">
      <c r="A232" s="5">
        <v>229</v>
      </c>
      <c r="B232" s="5" t="s">
        <v>219</v>
      </c>
      <c r="C232" s="5">
        <v>0</v>
      </c>
      <c r="D232" s="5">
        <v>0</v>
      </c>
      <c r="E232" s="5" t="s">
        <v>212</v>
      </c>
      <c r="F232" s="5" t="s">
        <v>215</v>
      </c>
    </row>
    <row r="233" spans="1:6" x14ac:dyDescent="0.25">
      <c r="A233" s="5">
        <v>230</v>
      </c>
      <c r="B233" s="5" t="s">
        <v>219</v>
      </c>
      <c r="C233" s="5">
        <v>0</v>
      </c>
      <c r="D233" s="5">
        <v>0</v>
      </c>
      <c r="E233" s="5" t="s">
        <v>212</v>
      </c>
      <c r="F233" s="5" t="s">
        <v>215</v>
      </c>
    </row>
    <row r="234" spans="1:6" x14ac:dyDescent="0.25">
      <c r="A234" s="5">
        <v>231</v>
      </c>
      <c r="B234" s="5" t="s">
        <v>219</v>
      </c>
      <c r="C234" s="5">
        <v>0</v>
      </c>
      <c r="D234" s="5">
        <v>0</v>
      </c>
      <c r="E234" s="5" t="s">
        <v>212</v>
      </c>
      <c r="F234" s="5" t="s">
        <v>215</v>
      </c>
    </row>
    <row r="235" spans="1:6" x14ac:dyDescent="0.25">
      <c r="A235" s="5">
        <v>232</v>
      </c>
      <c r="B235" s="5" t="s">
        <v>219</v>
      </c>
      <c r="C235" s="5">
        <v>0</v>
      </c>
      <c r="D235" s="5">
        <v>0</v>
      </c>
      <c r="E235" s="5" t="s">
        <v>212</v>
      </c>
      <c r="F235" s="5" t="s">
        <v>215</v>
      </c>
    </row>
    <row r="236" spans="1:6" x14ac:dyDescent="0.25">
      <c r="A236" s="5">
        <v>233</v>
      </c>
      <c r="B236" s="5" t="s">
        <v>219</v>
      </c>
      <c r="C236" s="5">
        <v>0</v>
      </c>
      <c r="D236" s="5">
        <v>0</v>
      </c>
      <c r="E236" s="5" t="s">
        <v>212</v>
      </c>
      <c r="F236" s="5" t="s">
        <v>215</v>
      </c>
    </row>
    <row r="237" spans="1:6" x14ac:dyDescent="0.25">
      <c r="A237" s="5">
        <v>234</v>
      </c>
      <c r="B237" s="5" t="s">
        <v>219</v>
      </c>
      <c r="C237" s="5">
        <v>0</v>
      </c>
      <c r="D237" s="5">
        <v>0</v>
      </c>
      <c r="E237" s="5" t="s">
        <v>212</v>
      </c>
      <c r="F237" s="5" t="s">
        <v>215</v>
      </c>
    </row>
    <row r="238" spans="1:6" x14ac:dyDescent="0.25">
      <c r="A238" s="5">
        <v>235</v>
      </c>
      <c r="B238" s="5" t="s">
        <v>219</v>
      </c>
      <c r="C238" s="5">
        <v>0</v>
      </c>
      <c r="D238" s="5">
        <v>0</v>
      </c>
      <c r="E238" s="5" t="s">
        <v>212</v>
      </c>
      <c r="F238" s="5" t="s">
        <v>215</v>
      </c>
    </row>
    <row r="239" spans="1:6" x14ac:dyDescent="0.25">
      <c r="A239" s="5">
        <v>236</v>
      </c>
      <c r="B239" s="5" t="s">
        <v>219</v>
      </c>
      <c r="C239" s="5">
        <v>0</v>
      </c>
      <c r="D239" s="5">
        <v>0</v>
      </c>
      <c r="E239" s="5" t="s">
        <v>212</v>
      </c>
      <c r="F239" s="5" t="s">
        <v>215</v>
      </c>
    </row>
    <row r="240" spans="1:6" x14ac:dyDescent="0.25">
      <c r="A240" s="5">
        <v>237</v>
      </c>
      <c r="B240" s="5" t="s">
        <v>219</v>
      </c>
      <c r="C240" s="5">
        <v>0</v>
      </c>
      <c r="D240" s="5">
        <v>0</v>
      </c>
      <c r="E240" s="5" t="s">
        <v>212</v>
      </c>
      <c r="F240" s="5" t="s">
        <v>215</v>
      </c>
    </row>
    <row r="241" spans="1:6" x14ac:dyDescent="0.25">
      <c r="A241" s="5">
        <v>238</v>
      </c>
      <c r="B241" s="5" t="s">
        <v>219</v>
      </c>
      <c r="C241" s="5">
        <v>0</v>
      </c>
      <c r="D241" s="5">
        <v>0</v>
      </c>
      <c r="E241" s="5" t="s">
        <v>212</v>
      </c>
      <c r="F241" s="5" t="s">
        <v>215</v>
      </c>
    </row>
    <row r="242" spans="1:6" x14ac:dyDescent="0.25">
      <c r="A242" s="5">
        <v>239</v>
      </c>
      <c r="B242" s="5" t="s">
        <v>219</v>
      </c>
      <c r="C242" s="5">
        <v>0</v>
      </c>
      <c r="D242" s="5">
        <v>0</v>
      </c>
      <c r="E242" s="5" t="s">
        <v>212</v>
      </c>
      <c r="F242" s="5" t="s">
        <v>215</v>
      </c>
    </row>
    <row r="243" spans="1:6" x14ac:dyDescent="0.25">
      <c r="A243" s="5">
        <v>240</v>
      </c>
      <c r="B243" s="5" t="s">
        <v>219</v>
      </c>
      <c r="C243" s="5">
        <v>0</v>
      </c>
      <c r="D243" s="5">
        <v>0</v>
      </c>
      <c r="E243" s="5" t="s">
        <v>212</v>
      </c>
      <c r="F243" s="5" t="s">
        <v>215</v>
      </c>
    </row>
    <row r="244" spans="1:6" x14ac:dyDescent="0.25">
      <c r="A244" s="5">
        <v>241</v>
      </c>
      <c r="B244" s="5" t="s">
        <v>219</v>
      </c>
      <c r="C244" s="5">
        <v>0</v>
      </c>
      <c r="D244" s="5">
        <v>0</v>
      </c>
      <c r="E244" s="5" t="s">
        <v>212</v>
      </c>
      <c r="F244" s="5" t="s">
        <v>215</v>
      </c>
    </row>
    <row r="245" spans="1:6" x14ac:dyDescent="0.25">
      <c r="A245" s="5">
        <v>242</v>
      </c>
      <c r="B245" s="5" t="s">
        <v>219</v>
      </c>
      <c r="C245" s="5">
        <v>0</v>
      </c>
      <c r="D245" s="5">
        <v>0</v>
      </c>
      <c r="E245" s="5" t="s">
        <v>212</v>
      </c>
      <c r="F245" s="5" t="s">
        <v>215</v>
      </c>
    </row>
    <row r="246" spans="1:6" x14ac:dyDescent="0.25">
      <c r="A246" s="5">
        <v>243</v>
      </c>
      <c r="B246" s="5" t="s">
        <v>219</v>
      </c>
      <c r="C246" s="5">
        <v>0</v>
      </c>
      <c r="D246" s="5">
        <v>0</v>
      </c>
      <c r="E246" s="5" t="s">
        <v>212</v>
      </c>
      <c r="F246" s="5" t="s">
        <v>215</v>
      </c>
    </row>
    <row r="247" spans="1:6" x14ac:dyDescent="0.25">
      <c r="A247" s="5">
        <v>244</v>
      </c>
      <c r="B247" s="5" t="s">
        <v>219</v>
      </c>
      <c r="C247" s="5">
        <v>0</v>
      </c>
      <c r="D247" s="5">
        <v>0</v>
      </c>
      <c r="E247" s="5" t="s">
        <v>212</v>
      </c>
      <c r="F247" s="5" t="s">
        <v>215</v>
      </c>
    </row>
    <row r="248" spans="1:6" x14ac:dyDescent="0.25">
      <c r="A248" s="5">
        <v>245</v>
      </c>
      <c r="B248" s="5" t="s">
        <v>219</v>
      </c>
      <c r="C248" s="5">
        <v>0</v>
      </c>
      <c r="D248" s="5">
        <v>0</v>
      </c>
      <c r="E248" s="5" t="s">
        <v>212</v>
      </c>
      <c r="F248" s="5" t="s">
        <v>215</v>
      </c>
    </row>
    <row r="249" spans="1:6" x14ac:dyDescent="0.25">
      <c r="A249" s="5">
        <v>246</v>
      </c>
      <c r="B249" s="5" t="s">
        <v>219</v>
      </c>
      <c r="C249" s="5">
        <v>0</v>
      </c>
      <c r="D249" s="5">
        <v>0</v>
      </c>
      <c r="E249" s="5" t="s">
        <v>212</v>
      </c>
      <c r="F249" s="5" t="s">
        <v>215</v>
      </c>
    </row>
    <row r="250" spans="1:6" x14ac:dyDescent="0.25">
      <c r="A250" s="5">
        <v>247</v>
      </c>
      <c r="B250" s="5" t="s">
        <v>219</v>
      </c>
      <c r="C250" s="5">
        <v>0</v>
      </c>
      <c r="D250" s="5">
        <v>0</v>
      </c>
      <c r="E250" s="5" t="s">
        <v>212</v>
      </c>
      <c r="F250" s="5" t="s">
        <v>215</v>
      </c>
    </row>
    <row r="251" spans="1:6" x14ac:dyDescent="0.25">
      <c r="A251" s="5">
        <v>248</v>
      </c>
      <c r="B251" s="5" t="s">
        <v>219</v>
      </c>
      <c r="C251" s="5">
        <v>0</v>
      </c>
      <c r="D251" s="5">
        <v>0</v>
      </c>
      <c r="E251" s="5" t="s">
        <v>212</v>
      </c>
      <c r="F251" s="5" t="s">
        <v>215</v>
      </c>
    </row>
    <row r="252" spans="1:6" x14ac:dyDescent="0.25">
      <c r="A252" s="5">
        <v>249</v>
      </c>
      <c r="B252" s="5" t="s">
        <v>219</v>
      </c>
      <c r="C252" s="5">
        <v>0</v>
      </c>
      <c r="D252" s="5">
        <v>0</v>
      </c>
      <c r="E252" s="5" t="s">
        <v>212</v>
      </c>
      <c r="F252" s="5" t="s">
        <v>215</v>
      </c>
    </row>
    <row r="253" spans="1:6" x14ac:dyDescent="0.25">
      <c r="A253" s="5">
        <v>250</v>
      </c>
      <c r="B253" s="5" t="s">
        <v>219</v>
      </c>
      <c r="C253" s="5">
        <v>0</v>
      </c>
      <c r="D253" s="5">
        <v>0</v>
      </c>
      <c r="E253" s="5" t="s">
        <v>212</v>
      </c>
      <c r="F253" s="5" t="s">
        <v>215</v>
      </c>
    </row>
    <row r="254" spans="1:6" x14ac:dyDescent="0.25">
      <c r="A254" s="5">
        <v>251</v>
      </c>
      <c r="B254" s="5" t="s">
        <v>219</v>
      </c>
      <c r="C254" s="5">
        <v>0</v>
      </c>
      <c r="D254" s="5">
        <v>0</v>
      </c>
      <c r="E254" s="5" t="s">
        <v>212</v>
      </c>
      <c r="F254" s="5" t="s">
        <v>215</v>
      </c>
    </row>
    <row r="255" spans="1:6" x14ac:dyDescent="0.25">
      <c r="A255" s="5">
        <v>252</v>
      </c>
      <c r="B255" s="5" t="s">
        <v>219</v>
      </c>
      <c r="C255" s="5">
        <v>0</v>
      </c>
      <c r="D255" s="5">
        <v>0</v>
      </c>
      <c r="E255" s="5" t="s">
        <v>212</v>
      </c>
      <c r="F255" s="5" t="s">
        <v>215</v>
      </c>
    </row>
    <row r="256" spans="1:6" x14ac:dyDescent="0.25">
      <c r="A256" s="5">
        <v>253</v>
      </c>
      <c r="B256" s="5" t="s">
        <v>219</v>
      </c>
      <c r="C256" s="5">
        <v>0</v>
      </c>
      <c r="D256" s="5">
        <v>0</v>
      </c>
      <c r="E256" s="5" t="s">
        <v>212</v>
      </c>
      <c r="F256" s="5" t="s">
        <v>215</v>
      </c>
    </row>
    <row r="257" spans="1:6" x14ac:dyDescent="0.25">
      <c r="A257" s="5">
        <v>254</v>
      </c>
      <c r="B257" s="5" t="s">
        <v>219</v>
      </c>
      <c r="C257" s="5">
        <v>0</v>
      </c>
      <c r="D257" s="5">
        <v>0</v>
      </c>
      <c r="E257" s="5" t="s">
        <v>212</v>
      </c>
      <c r="F257" s="5" t="s">
        <v>215</v>
      </c>
    </row>
    <row r="258" spans="1:6" x14ac:dyDescent="0.25">
      <c r="A258" s="5">
        <v>255</v>
      </c>
      <c r="B258" s="5" t="s">
        <v>219</v>
      </c>
      <c r="C258" s="5">
        <v>0</v>
      </c>
      <c r="D258" s="5">
        <v>0</v>
      </c>
      <c r="E258" s="5" t="s">
        <v>212</v>
      </c>
      <c r="F258" s="5" t="s">
        <v>215</v>
      </c>
    </row>
    <row r="259" spans="1:6" x14ac:dyDescent="0.25">
      <c r="A259" s="5">
        <v>256</v>
      </c>
      <c r="B259" s="5" t="s">
        <v>219</v>
      </c>
      <c r="C259" s="5">
        <v>0</v>
      </c>
      <c r="D259" s="5">
        <v>0</v>
      </c>
      <c r="E259" s="5" t="s">
        <v>212</v>
      </c>
      <c r="F259" s="5" t="s">
        <v>215</v>
      </c>
    </row>
    <row r="260" spans="1:6" x14ac:dyDescent="0.25">
      <c r="A260" s="5">
        <v>257</v>
      </c>
      <c r="B260" s="5" t="s">
        <v>219</v>
      </c>
      <c r="C260" s="5">
        <v>0</v>
      </c>
      <c r="D260" s="5">
        <v>0</v>
      </c>
      <c r="E260" s="5" t="s">
        <v>212</v>
      </c>
      <c r="F260" s="5" t="s">
        <v>215</v>
      </c>
    </row>
    <row r="261" spans="1:6" x14ac:dyDescent="0.25">
      <c r="A261" s="5">
        <v>258</v>
      </c>
      <c r="B261" s="5" t="s">
        <v>219</v>
      </c>
      <c r="C261" s="5">
        <v>0</v>
      </c>
      <c r="D261" s="5">
        <v>0</v>
      </c>
      <c r="E261" s="5" t="s">
        <v>212</v>
      </c>
      <c r="F261" s="5" t="s">
        <v>215</v>
      </c>
    </row>
    <row r="262" spans="1:6" x14ac:dyDescent="0.25">
      <c r="A262" s="5">
        <v>259</v>
      </c>
      <c r="B262" s="5" t="s">
        <v>219</v>
      </c>
      <c r="C262" s="5">
        <v>0</v>
      </c>
      <c r="D262" s="5">
        <v>0</v>
      </c>
      <c r="E262" s="5" t="s">
        <v>212</v>
      </c>
      <c r="F262" s="5" t="s">
        <v>215</v>
      </c>
    </row>
    <row r="263" spans="1:6" x14ac:dyDescent="0.25">
      <c r="A263" s="5">
        <v>260</v>
      </c>
      <c r="B263" s="5" t="s">
        <v>219</v>
      </c>
      <c r="C263" s="5">
        <v>0</v>
      </c>
      <c r="D263" s="5">
        <v>0</v>
      </c>
      <c r="E263" s="5" t="s">
        <v>212</v>
      </c>
      <c r="F263" s="5" t="s">
        <v>215</v>
      </c>
    </row>
    <row r="264" spans="1:6" x14ac:dyDescent="0.25">
      <c r="A264" s="5">
        <v>261</v>
      </c>
      <c r="B264" s="5" t="s">
        <v>219</v>
      </c>
      <c r="C264" s="5">
        <v>0</v>
      </c>
      <c r="D264" s="5">
        <v>0</v>
      </c>
      <c r="E264" s="5" t="s">
        <v>212</v>
      </c>
      <c r="F264" s="5" t="s">
        <v>215</v>
      </c>
    </row>
    <row r="265" spans="1:6" x14ac:dyDescent="0.25">
      <c r="A265" s="5">
        <v>262</v>
      </c>
      <c r="B265" s="5" t="s">
        <v>219</v>
      </c>
      <c r="C265" s="5">
        <v>0</v>
      </c>
      <c r="D265" s="5">
        <v>0</v>
      </c>
      <c r="E265" s="5" t="s">
        <v>212</v>
      </c>
      <c r="F265" s="5" t="s">
        <v>215</v>
      </c>
    </row>
    <row r="266" spans="1:6" x14ac:dyDescent="0.25">
      <c r="A266" s="5">
        <v>263</v>
      </c>
      <c r="B266" s="5" t="s">
        <v>219</v>
      </c>
      <c r="C266" s="5">
        <v>0</v>
      </c>
      <c r="D266" s="5">
        <v>0</v>
      </c>
      <c r="E266" s="5" t="s">
        <v>212</v>
      </c>
      <c r="F266" s="5" t="s">
        <v>215</v>
      </c>
    </row>
    <row r="267" spans="1:6" x14ac:dyDescent="0.25">
      <c r="A267" s="5">
        <v>264</v>
      </c>
      <c r="B267" s="5" t="s">
        <v>219</v>
      </c>
      <c r="C267" s="5">
        <v>0</v>
      </c>
      <c r="D267" s="5">
        <v>0</v>
      </c>
      <c r="E267" s="5" t="s">
        <v>212</v>
      </c>
      <c r="F267" s="5" t="s">
        <v>215</v>
      </c>
    </row>
    <row r="268" spans="1:6" x14ac:dyDescent="0.25">
      <c r="A268" s="5">
        <v>265</v>
      </c>
      <c r="B268" s="5" t="s">
        <v>219</v>
      </c>
      <c r="C268" s="5">
        <v>0</v>
      </c>
      <c r="D268" s="5">
        <v>0</v>
      </c>
      <c r="E268" s="5" t="s">
        <v>212</v>
      </c>
      <c r="F268" s="5" t="s">
        <v>215</v>
      </c>
    </row>
    <row r="269" spans="1:6" x14ac:dyDescent="0.25">
      <c r="A269" s="5">
        <v>266</v>
      </c>
      <c r="B269" s="5" t="s">
        <v>219</v>
      </c>
      <c r="C269" s="5">
        <v>0</v>
      </c>
      <c r="D269" s="5">
        <v>0</v>
      </c>
      <c r="E269" s="5" t="s">
        <v>212</v>
      </c>
      <c r="F269" s="5" t="s">
        <v>215</v>
      </c>
    </row>
    <row r="270" spans="1:6" x14ac:dyDescent="0.25">
      <c r="A270" s="5">
        <v>267</v>
      </c>
      <c r="B270" s="5" t="s">
        <v>219</v>
      </c>
      <c r="C270" s="5">
        <v>0</v>
      </c>
      <c r="D270" s="5">
        <v>0</v>
      </c>
      <c r="E270" s="5" t="s">
        <v>212</v>
      </c>
      <c r="F270" s="5" t="s">
        <v>215</v>
      </c>
    </row>
    <row r="271" spans="1:6" x14ac:dyDescent="0.25">
      <c r="A271" s="5">
        <v>268</v>
      </c>
      <c r="B271" s="5" t="s">
        <v>219</v>
      </c>
      <c r="C271" s="5">
        <v>0</v>
      </c>
      <c r="D271" s="5">
        <v>0</v>
      </c>
      <c r="E271" s="5" t="s">
        <v>212</v>
      </c>
      <c r="F271" s="5" t="s">
        <v>215</v>
      </c>
    </row>
    <row r="272" spans="1:6" x14ac:dyDescent="0.25">
      <c r="A272" s="5">
        <v>269</v>
      </c>
      <c r="B272" s="5" t="s">
        <v>219</v>
      </c>
      <c r="C272" s="5">
        <v>0</v>
      </c>
      <c r="D272" s="5">
        <v>0</v>
      </c>
      <c r="E272" s="5" t="s">
        <v>212</v>
      </c>
      <c r="F272" s="5" t="s">
        <v>215</v>
      </c>
    </row>
    <row r="273" spans="1:6" x14ac:dyDescent="0.25">
      <c r="A273" s="5">
        <v>270</v>
      </c>
      <c r="B273" s="5" t="s">
        <v>219</v>
      </c>
      <c r="C273" s="5">
        <v>0</v>
      </c>
      <c r="D273" s="5">
        <v>0</v>
      </c>
      <c r="E273" s="5" t="s">
        <v>212</v>
      </c>
      <c r="F273" s="5" t="s">
        <v>215</v>
      </c>
    </row>
    <row r="274" spans="1:6" x14ac:dyDescent="0.25">
      <c r="A274" s="5">
        <v>271</v>
      </c>
      <c r="B274" s="5" t="s">
        <v>219</v>
      </c>
      <c r="C274" s="5">
        <v>0</v>
      </c>
      <c r="D274" s="5">
        <v>0</v>
      </c>
      <c r="E274" s="5" t="s">
        <v>212</v>
      </c>
      <c r="F274" s="5" t="s">
        <v>215</v>
      </c>
    </row>
    <row r="275" spans="1:6" x14ac:dyDescent="0.25">
      <c r="A275" s="5">
        <v>272</v>
      </c>
      <c r="B275" s="5" t="s">
        <v>219</v>
      </c>
      <c r="C275" s="5">
        <v>0</v>
      </c>
      <c r="D275" s="5">
        <v>0</v>
      </c>
      <c r="E275" s="5" t="s">
        <v>212</v>
      </c>
      <c r="F275" s="5" t="s">
        <v>215</v>
      </c>
    </row>
    <row r="276" spans="1:6" x14ac:dyDescent="0.25">
      <c r="A276" s="5">
        <v>273</v>
      </c>
      <c r="B276" s="5" t="s">
        <v>219</v>
      </c>
      <c r="C276" s="5">
        <v>0</v>
      </c>
      <c r="D276" s="5">
        <v>0</v>
      </c>
      <c r="E276" s="5" t="s">
        <v>212</v>
      </c>
      <c r="F276" s="5" t="s">
        <v>215</v>
      </c>
    </row>
    <row r="277" spans="1:6" x14ac:dyDescent="0.25">
      <c r="A277" s="5">
        <v>274</v>
      </c>
      <c r="B277" s="5" t="s">
        <v>219</v>
      </c>
      <c r="C277" s="5">
        <v>0</v>
      </c>
      <c r="D277" s="5">
        <v>0</v>
      </c>
      <c r="E277" s="5" t="s">
        <v>212</v>
      </c>
      <c r="F277" s="5" t="s">
        <v>215</v>
      </c>
    </row>
    <row r="278" spans="1:6" x14ac:dyDescent="0.25">
      <c r="A278" s="5">
        <v>275</v>
      </c>
      <c r="B278" s="5" t="s">
        <v>219</v>
      </c>
      <c r="C278" s="5">
        <v>0</v>
      </c>
      <c r="D278" s="5">
        <v>0</v>
      </c>
      <c r="E278" s="5" t="s">
        <v>212</v>
      </c>
      <c r="F278" s="5" t="s">
        <v>215</v>
      </c>
    </row>
    <row r="279" spans="1:6" x14ac:dyDescent="0.25">
      <c r="A279" s="5">
        <v>276</v>
      </c>
      <c r="B279" s="5" t="s">
        <v>219</v>
      </c>
      <c r="C279" s="5">
        <v>0</v>
      </c>
      <c r="D279" s="5">
        <v>0</v>
      </c>
      <c r="E279" s="5" t="s">
        <v>212</v>
      </c>
      <c r="F279" s="5" t="s">
        <v>215</v>
      </c>
    </row>
    <row r="280" spans="1:6" x14ac:dyDescent="0.25">
      <c r="A280" s="5">
        <v>277</v>
      </c>
      <c r="B280" s="5" t="s">
        <v>219</v>
      </c>
      <c r="C280" s="5">
        <v>0</v>
      </c>
      <c r="D280" s="5">
        <v>0</v>
      </c>
      <c r="E280" s="5" t="s">
        <v>212</v>
      </c>
      <c r="F280" s="5" t="s">
        <v>215</v>
      </c>
    </row>
    <row r="281" spans="1:6" x14ac:dyDescent="0.25">
      <c r="A281" s="5">
        <v>278</v>
      </c>
      <c r="B281" s="5" t="s">
        <v>219</v>
      </c>
      <c r="C281" s="5">
        <v>0</v>
      </c>
      <c r="D281" s="5">
        <v>0</v>
      </c>
      <c r="E281" s="5" t="s">
        <v>212</v>
      </c>
      <c r="F281" s="5" t="s">
        <v>215</v>
      </c>
    </row>
    <row r="282" spans="1:6" x14ac:dyDescent="0.25">
      <c r="A282" s="5">
        <v>279</v>
      </c>
      <c r="B282" s="5" t="s">
        <v>219</v>
      </c>
      <c r="C282" s="5">
        <v>0</v>
      </c>
      <c r="D282" s="5">
        <v>0</v>
      </c>
      <c r="E282" s="5" t="s">
        <v>212</v>
      </c>
      <c r="F282" s="5" t="s">
        <v>215</v>
      </c>
    </row>
    <row r="283" spans="1:6" x14ac:dyDescent="0.25">
      <c r="A283" s="5">
        <v>280</v>
      </c>
      <c r="B283" s="5" t="s">
        <v>219</v>
      </c>
      <c r="C283" s="5">
        <v>0</v>
      </c>
      <c r="D283" s="5">
        <v>0</v>
      </c>
      <c r="E283" s="5" t="s">
        <v>212</v>
      </c>
      <c r="F283" s="5" t="s">
        <v>215</v>
      </c>
    </row>
    <row r="284" spans="1:6" x14ac:dyDescent="0.25">
      <c r="A284" s="5">
        <v>281</v>
      </c>
      <c r="B284" s="5" t="s">
        <v>219</v>
      </c>
      <c r="C284" s="5">
        <v>0</v>
      </c>
      <c r="D284" s="5">
        <v>0</v>
      </c>
      <c r="E284" s="5" t="s">
        <v>212</v>
      </c>
      <c r="F284" s="5" t="s">
        <v>215</v>
      </c>
    </row>
    <row r="285" spans="1:6" x14ac:dyDescent="0.25">
      <c r="A285" s="5">
        <v>282</v>
      </c>
      <c r="B285" s="5" t="s">
        <v>219</v>
      </c>
      <c r="C285" s="5">
        <v>0</v>
      </c>
      <c r="D285" s="5">
        <v>0</v>
      </c>
      <c r="E285" s="5" t="s">
        <v>212</v>
      </c>
      <c r="F285" s="5" t="s">
        <v>215</v>
      </c>
    </row>
    <row r="286" spans="1:6" x14ac:dyDescent="0.25">
      <c r="A286" s="5">
        <v>283</v>
      </c>
      <c r="B286" s="5" t="s">
        <v>219</v>
      </c>
      <c r="C286" s="5">
        <v>0</v>
      </c>
      <c r="D286" s="5">
        <v>0</v>
      </c>
      <c r="E286" s="5" t="s">
        <v>212</v>
      </c>
      <c r="F286" s="5" t="s">
        <v>215</v>
      </c>
    </row>
    <row r="287" spans="1:6" x14ac:dyDescent="0.25">
      <c r="A287" s="5">
        <v>284</v>
      </c>
      <c r="B287" s="5" t="s">
        <v>219</v>
      </c>
      <c r="C287" s="5">
        <v>0</v>
      </c>
      <c r="D287" s="5">
        <v>0</v>
      </c>
      <c r="E287" s="5" t="s">
        <v>212</v>
      </c>
      <c r="F287" s="5" t="s">
        <v>215</v>
      </c>
    </row>
    <row r="288" spans="1:6" x14ac:dyDescent="0.25">
      <c r="A288" s="5">
        <v>285</v>
      </c>
      <c r="B288" s="5" t="s">
        <v>219</v>
      </c>
      <c r="C288" s="5">
        <v>0</v>
      </c>
      <c r="D288" s="5">
        <v>0</v>
      </c>
      <c r="E288" s="5" t="s">
        <v>212</v>
      </c>
      <c r="F288" s="5" t="s">
        <v>215</v>
      </c>
    </row>
    <row r="289" spans="1:6" x14ac:dyDescent="0.25">
      <c r="A289" s="5">
        <v>286</v>
      </c>
      <c r="B289" s="5" t="s">
        <v>219</v>
      </c>
      <c r="C289" s="5">
        <v>0</v>
      </c>
      <c r="D289" s="5">
        <v>0</v>
      </c>
      <c r="E289" s="5" t="s">
        <v>212</v>
      </c>
      <c r="F289" s="5" t="s">
        <v>215</v>
      </c>
    </row>
    <row r="290" spans="1:6" x14ac:dyDescent="0.25">
      <c r="A290" s="5">
        <v>287</v>
      </c>
      <c r="B290" s="5" t="s">
        <v>219</v>
      </c>
      <c r="C290" s="5">
        <v>0</v>
      </c>
      <c r="D290" s="5">
        <v>0</v>
      </c>
      <c r="E290" s="5" t="s">
        <v>212</v>
      </c>
      <c r="F290" s="5" t="s">
        <v>215</v>
      </c>
    </row>
    <row r="291" spans="1:6" x14ac:dyDescent="0.25">
      <c r="A291" s="5">
        <v>288</v>
      </c>
      <c r="B291" s="5" t="s">
        <v>219</v>
      </c>
      <c r="C291" s="5">
        <v>0</v>
      </c>
      <c r="D291" s="5">
        <v>0</v>
      </c>
      <c r="E291" s="5" t="s">
        <v>212</v>
      </c>
      <c r="F291" s="5" t="s">
        <v>215</v>
      </c>
    </row>
    <row r="292" spans="1:6" x14ac:dyDescent="0.25">
      <c r="A292" s="5">
        <v>289</v>
      </c>
      <c r="B292" s="5" t="s">
        <v>219</v>
      </c>
      <c r="C292" s="5">
        <v>0</v>
      </c>
      <c r="D292" s="5">
        <v>0</v>
      </c>
      <c r="E292" s="5" t="s">
        <v>212</v>
      </c>
      <c r="F292" s="5" t="s">
        <v>215</v>
      </c>
    </row>
    <row r="293" spans="1:6" x14ac:dyDescent="0.25">
      <c r="A293" s="5">
        <v>290</v>
      </c>
      <c r="B293" s="5" t="s">
        <v>219</v>
      </c>
      <c r="C293" s="5">
        <v>0</v>
      </c>
      <c r="D293" s="5">
        <v>0</v>
      </c>
      <c r="E293" s="5" t="s">
        <v>212</v>
      </c>
      <c r="F293" s="5" t="s">
        <v>215</v>
      </c>
    </row>
    <row r="294" spans="1:6" x14ac:dyDescent="0.25">
      <c r="A294" s="5">
        <v>291</v>
      </c>
      <c r="B294" s="5" t="s">
        <v>219</v>
      </c>
      <c r="C294" s="5">
        <v>0</v>
      </c>
      <c r="D294" s="5">
        <v>0</v>
      </c>
      <c r="E294" s="5" t="s">
        <v>212</v>
      </c>
      <c r="F294" s="5" t="s">
        <v>215</v>
      </c>
    </row>
    <row r="295" spans="1:6" x14ac:dyDescent="0.25">
      <c r="A295" s="5">
        <v>292</v>
      </c>
      <c r="B295" s="5" t="s">
        <v>219</v>
      </c>
      <c r="C295" s="5">
        <v>0</v>
      </c>
      <c r="D295" s="5">
        <v>0</v>
      </c>
      <c r="E295" s="5" t="s">
        <v>212</v>
      </c>
      <c r="F295" s="5" t="s">
        <v>215</v>
      </c>
    </row>
    <row r="296" spans="1:6" x14ac:dyDescent="0.25">
      <c r="A296" s="5">
        <v>293</v>
      </c>
      <c r="B296" s="5" t="s">
        <v>219</v>
      </c>
      <c r="C296" s="5">
        <v>0</v>
      </c>
      <c r="D296" s="5">
        <v>0</v>
      </c>
      <c r="E296" s="5" t="s">
        <v>212</v>
      </c>
      <c r="F296" s="5" t="s">
        <v>215</v>
      </c>
    </row>
    <row r="297" spans="1:6" x14ac:dyDescent="0.25">
      <c r="A297" s="5">
        <v>294</v>
      </c>
      <c r="B297" s="5" t="s">
        <v>219</v>
      </c>
      <c r="C297" s="5">
        <v>0</v>
      </c>
      <c r="D297" s="5">
        <v>0</v>
      </c>
      <c r="E297" s="5" t="s">
        <v>212</v>
      </c>
      <c r="F297" s="5" t="s">
        <v>215</v>
      </c>
    </row>
    <row r="298" spans="1:6" x14ac:dyDescent="0.25">
      <c r="A298" s="5">
        <v>295</v>
      </c>
      <c r="B298" s="5" t="s">
        <v>219</v>
      </c>
      <c r="C298" s="5">
        <v>0</v>
      </c>
      <c r="D298" s="5">
        <v>0</v>
      </c>
      <c r="E298" s="5" t="s">
        <v>212</v>
      </c>
      <c r="F298" s="5" t="s">
        <v>215</v>
      </c>
    </row>
    <row r="299" spans="1:6" x14ac:dyDescent="0.25">
      <c r="A299" s="5">
        <v>296</v>
      </c>
      <c r="B299" s="5" t="s">
        <v>219</v>
      </c>
      <c r="C299" s="5">
        <v>0</v>
      </c>
      <c r="D299" s="5">
        <v>0</v>
      </c>
      <c r="E299" s="5" t="s">
        <v>212</v>
      </c>
      <c r="F299" s="5" t="s">
        <v>215</v>
      </c>
    </row>
    <row r="300" spans="1:6" x14ac:dyDescent="0.25">
      <c r="A300" s="5">
        <v>297</v>
      </c>
      <c r="B300" s="5" t="s">
        <v>219</v>
      </c>
      <c r="C300" s="5">
        <v>0</v>
      </c>
      <c r="D300" s="5">
        <v>0</v>
      </c>
      <c r="E300" s="5" t="s">
        <v>212</v>
      </c>
      <c r="F300" s="5" t="s">
        <v>215</v>
      </c>
    </row>
    <row r="301" spans="1:6" x14ac:dyDescent="0.25">
      <c r="A301" s="5">
        <v>298</v>
      </c>
      <c r="B301" s="5" t="s">
        <v>219</v>
      </c>
      <c r="C301" s="5">
        <v>0</v>
      </c>
      <c r="D301" s="5">
        <v>0</v>
      </c>
      <c r="E301" s="5" t="s">
        <v>212</v>
      </c>
      <c r="F301" s="5" t="s">
        <v>215</v>
      </c>
    </row>
    <row r="302" spans="1:6" x14ac:dyDescent="0.25">
      <c r="A302" s="5">
        <v>299</v>
      </c>
      <c r="B302" s="5" t="s">
        <v>219</v>
      </c>
      <c r="C302" s="5">
        <v>0</v>
      </c>
      <c r="D302" s="5">
        <v>0</v>
      </c>
      <c r="E302" s="5" t="s">
        <v>212</v>
      </c>
      <c r="F302" s="5" t="s">
        <v>215</v>
      </c>
    </row>
    <row r="303" spans="1:6" x14ac:dyDescent="0.25">
      <c r="A303" s="5">
        <v>300</v>
      </c>
      <c r="B303" s="5" t="s">
        <v>948</v>
      </c>
      <c r="C303" s="5">
        <v>0</v>
      </c>
      <c r="D303" s="5">
        <v>0</v>
      </c>
      <c r="E303" s="5" t="s">
        <v>212</v>
      </c>
      <c r="F303" s="5" t="s">
        <v>215</v>
      </c>
    </row>
    <row r="304" spans="1:6" x14ac:dyDescent="0.25">
      <c r="A304" s="5">
        <v>301</v>
      </c>
      <c r="B304" s="5" t="s">
        <v>948</v>
      </c>
      <c r="C304" s="5">
        <v>0</v>
      </c>
      <c r="D304" s="5">
        <v>0</v>
      </c>
      <c r="E304" s="5" t="s">
        <v>212</v>
      </c>
      <c r="F304" s="5" t="s">
        <v>215</v>
      </c>
    </row>
    <row r="305" spans="1:6" x14ac:dyDescent="0.25">
      <c r="A305" s="5">
        <v>302</v>
      </c>
      <c r="B305" s="5" t="s">
        <v>948</v>
      </c>
      <c r="C305" s="5">
        <v>0</v>
      </c>
      <c r="D305" s="5">
        <v>0</v>
      </c>
      <c r="E305" s="5" t="s">
        <v>212</v>
      </c>
      <c r="F305" s="5" t="s">
        <v>215</v>
      </c>
    </row>
    <row r="306" spans="1:6" x14ac:dyDescent="0.25">
      <c r="A306" s="5">
        <v>303</v>
      </c>
      <c r="B306" s="5" t="s">
        <v>948</v>
      </c>
      <c r="C306" s="5">
        <v>0</v>
      </c>
      <c r="D306" s="5">
        <v>0</v>
      </c>
      <c r="E306" s="5" t="s">
        <v>212</v>
      </c>
      <c r="F306" s="5" t="s">
        <v>215</v>
      </c>
    </row>
    <row r="307" spans="1:6" x14ac:dyDescent="0.25">
      <c r="A307" s="5">
        <v>304</v>
      </c>
      <c r="B307" s="5" t="s">
        <v>948</v>
      </c>
      <c r="C307" s="5">
        <v>0</v>
      </c>
      <c r="D307" s="5">
        <v>0</v>
      </c>
      <c r="E307" s="5" t="s">
        <v>212</v>
      </c>
      <c r="F307" s="5" t="s">
        <v>215</v>
      </c>
    </row>
    <row r="308" spans="1:6" x14ac:dyDescent="0.25">
      <c r="A308" s="5">
        <v>305</v>
      </c>
      <c r="B308" s="5" t="s">
        <v>948</v>
      </c>
      <c r="C308" s="5">
        <v>0</v>
      </c>
      <c r="D308" s="5">
        <v>0</v>
      </c>
      <c r="E308" s="5" t="s">
        <v>212</v>
      </c>
      <c r="F308" s="5" t="s">
        <v>215</v>
      </c>
    </row>
    <row r="309" spans="1:6" x14ac:dyDescent="0.25">
      <c r="A309" s="5">
        <v>306</v>
      </c>
      <c r="B309" s="5" t="s">
        <v>948</v>
      </c>
      <c r="C309" s="5">
        <v>0</v>
      </c>
      <c r="D309" s="5">
        <v>0</v>
      </c>
      <c r="E309" s="5" t="s">
        <v>212</v>
      </c>
      <c r="F309" s="5" t="s">
        <v>215</v>
      </c>
    </row>
    <row r="310" spans="1:6" x14ac:dyDescent="0.25">
      <c r="A310" s="5">
        <v>307</v>
      </c>
      <c r="B310" s="5" t="s">
        <v>948</v>
      </c>
      <c r="C310" s="5">
        <v>0</v>
      </c>
      <c r="D310" s="5">
        <v>0</v>
      </c>
      <c r="E310" s="5" t="s">
        <v>212</v>
      </c>
      <c r="F310" s="5" t="s">
        <v>215</v>
      </c>
    </row>
    <row r="311" spans="1:6" x14ac:dyDescent="0.25">
      <c r="A311" s="5">
        <v>308</v>
      </c>
      <c r="B311" s="5" t="s">
        <v>948</v>
      </c>
      <c r="C311" s="5">
        <v>0</v>
      </c>
      <c r="D311" s="5">
        <v>0</v>
      </c>
      <c r="E311" s="5" t="s">
        <v>212</v>
      </c>
      <c r="F311" s="5" t="s">
        <v>215</v>
      </c>
    </row>
    <row r="312" spans="1:6" x14ac:dyDescent="0.25">
      <c r="A312" s="5">
        <v>309</v>
      </c>
      <c r="B312" s="5" t="s">
        <v>948</v>
      </c>
      <c r="C312" s="5">
        <v>0</v>
      </c>
      <c r="D312" s="5">
        <v>0</v>
      </c>
      <c r="E312" s="5" t="s">
        <v>212</v>
      </c>
      <c r="F312" s="5" t="s">
        <v>215</v>
      </c>
    </row>
    <row r="313" spans="1:6" x14ac:dyDescent="0.25">
      <c r="A313" s="5">
        <v>310</v>
      </c>
      <c r="B313" s="5" t="s">
        <v>948</v>
      </c>
      <c r="C313" s="5">
        <v>0</v>
      </c>
      <c r="D313" s="5">
        <v>0</v>
      </c>
      <c r="E313" s="5" t="s">
        <v>212</v>
      </c>
      <c r="F313" s="5" t="s">
        <v>215</v>
      </c>
    </row>
    <row r="314" spans="1:6" x14ac:dyDescent="0.25">
      <c r="A314" s="5">
        <v>311</v>
      </c>
      <c r="B314" s="5" t="s">
        <v>948</v>
      </c>
      <c r="C314" s="5">
        <v>0</v>
      </c>
      <c r="D314" s="5">
        <v>0</v>
      </c>
      <c r="E314" s="5" t="s">
        <v>212</v>
      </c>
      <c r="F314" s="5" t="s">
        <v>215</v>
      </c>
    </row>
    <row r="315" spans="1:6" x14ac:dyDescent="0.25">
      <c r="A315" s="5">
        <v>312</v>
      </c>
      <c r="B315" s="5" t="s">
        <v>948</v>
      </c>
      <c r="C315" s="5">
        <v>0</v>
      </c>
      <c r="D315" s="5">
        <v>0</v>
      </c>
      <c r="E315" s="5" t="s">
        <v>212</v>
      </c>
      <c r="F315" s="5" t="s">
        <v>215</v>
      </c>
    </row>
    <row r="316" spans="1:6" x14ac:dyDescent="0.25">
      <c r="A316" s="5">
        <v>313</v>
      </c>
      <c r="B316" s="5" t="s">
        <v>948</v>
      </c>
      <c r="C316" s="5">
        <v>0</v>
      </c>
      <c r="D316" s="5">
        <v>0</v>
      </c>
      <c r="E316" s="5" t="s">
        <v>212</v>
      </c>
      <c r="F316" s="5" t="s">
        <v>215</v>
      </c>
    </row>
    <row r="317" spans="1:6" x14ac:dyDescent="0.25">
      <c r="A317" s="5">
        <v>314</v>
      </c>
      <c r="B317" s="5" t="s">
        <v>948</v>
      </c>
      <c r="C317" s="5">
        <v>0</v>
      </c>
      <c r="D317" s="5">
        <v>0</v>
      </c>
      <c r="E317" s="5" t="s">
        <v>212</v>
      </c>
      <c r="F317" s="5" t="s">
        <v>215</v>
      </c>
    </row>
    <row r="318" spans="1:6" x14ac:dyDescent="0.25">
      <c r="A318" s="5">
        <v>315</v>
      </c>
      <c r="B318" s="5" t="s">
        <v>948</v>
      </c>
      <c r="C318" s="5">
        <v>0</v>
      </c>
      <c r="D318" s="5">
        <v>0</v>
      </c>
      <c r="E318" s="5" t="s">
        <v>212</v>
      </c>
      <c r="F318" s="5" t="s">
        <v>215</v>
      </c>
    </row>
    <row r="319" spans="1:6" x14ac:dyDescent="0.25">
      <c r="A319" s="5">
        <v>316</v>
      </c>
      <c r="B319" s="5" t="s">
        <v>948</v>
      </c>
      <c r="C319" s="5">
        <v>0</v>
      </c>
      <c r="D319" s="5">
        <v>0</v>
      </c>
      <c r="E319" s="5" t="s">
        <v>212</v>
      </c>
      <c r="F319" s="5" t="s">
        <v>215</v>
      </c>
    </row>
    <row r="320" spans="1:6" x14ac:dyDescent="0.25">
      <c r="A320" s="5">
        <v>317</v>
      </c>
      <c r="B320" s="5" t="s">
        <v>948</v>
      </c>
      <c r="C320" s="5">
        <v>0</v>
      </c>
      <c r="D320" s="5">
        <v>0</v>
      </c>
      <c r="E320" s="5" t="s">
        <v>212</v>
      </c>
      <c r="F320" s="5" t="s">
        <v>215</v>
      </c>
    </row>
    <row r="321" spans="1:6" x14ac:dyDescent="0.25">
      <c r="A321" s="5">
        <v>318</v>
      </c>
      <c r="B321" s="5" t="s">
        <v>948</v>
      </c>
      <c r="C321" s="5">
        <v>0</v>
      </c>
      <c r="D321" s="5">
        <v>0</v>
      </c>
      <c r="E321" s="5" t="s">
        <v>212</v>
      </c>
      <c r="F321" s="5" t="s">
        <v>215</v>
      </c>
    </row>
    <row r="322" spans="1:6" x14ac:dyDescent="0.25">
      <c r="A322" s="5">
        <v>319</v>
      </c>
      <c r="B322" s="5" t="s">
        <v>948</v>
      </c>
      <c r="C322" s="5">
        <v>0</v>
      </c>
      <c r="D322" s="5">
        <v>0</v>
      </c>
      <c r="E322" s="5" t="s">
        <v>212</v>
      </c>
      <c r="F322" s="5" t="s">
        <v>215</v>
      </c>
    </row>
    <row r="323" spans="1:6" x14ac:dyDescent="0.25">
      <c r="A323" s="5">
        <v>320</v>
      </c>
      <c r="B323" s="5" t="s">
        <v>948</v>
      </c>
      <c r="C323" s="5">
        <v>0</v>
      </c>
      <c r="D323" s="5">
        <v>0</v>
      </c>
      <c r="E323" s="5" t="s">
        <v>212</v>
      </c>
      <c r="F323" s="5" t="s">
        <v>215</v>
      </c>
    </row>
    <row r="324" spans="1:6" x14ac:dyDescent="0.25">
      <c r="A324" s="5">
        <v>321</v>
      </c>
      <c r="B324" s="5" t="s">
        <v>948</v>
      </c>
      <c r="C324" s="5">
        <v>0</v>
      </c>
      <c r="D324" s="5">
        <v>0</v>
      </c>
      <c r="E324" s="5" t="s">
        <v>212</v>
      </c>
      <c r="F324" s="5" t="s">
        <v>215</v>
      </c>
    </row>
    <row r="325" spans="1:6" x14ac:dyDescent="0.25">
      <c r="A325" s="5">
        <v>322</v>
      </c>
      <c r="B325" s="5" t="s">
        <v>948</v>
      </c>
      <c r="C325" s="5">
        <v>0</v>
      </c>
      <c r="D325" s="5">
        <v>0</v>
      </c>
      <c r="E325" s="5" t="s">
        <v>212</v>
      </c>
      <c r="F325" s="5" t="s">
        <v>215</v>
      </c>
    </row>
    <row r="326" spans="1:6" x14ac:dyDescent="0.25">
      <c r="A326" s="5">
        <v>323</v>
      </c>
      <c r="B326" s="5" t="s">
        <v>948</v>
      </c>
      <c r="C326" s="5">
        <v>0</v>
      </c>
      <c r="D326" s="5">
        <v>0</v>
      </c>
      <c r="E326" s="5" t="s">
        <v>212</v>
      </c>
      <c r="F326" s="5" t="s">
        <v>215</v>
      </c>
    </row>
    <row r="327" spans="1:6" x14ac:dyDescent="0.25">
      <c r="A327" s="5">
        <v>324</v>
      </c>
      <c r="B327" s="5" t="s">
        <v>948</v>
      </c>
      <c r="C327" s="5">
        <v>0</v>
      </c>
      <c r="D327" s="5">
        <v>0</v>
      </c>
      <c r="E327" s="5" t="s">
        <v>212</v>
      </c>
      <c r="F327" s="5" t="s">
        <v>215</v>
      </c>
    </row>
    <row r="328" spans="1:6" x14ac:dyDescent="0.25">
      <c r="A328" s="5">
        <v>325</v>
      </c>
      <c r="B328" s="5" t="s">
        <v>948</v>
      </c>
      <c r="C328" s="5">
        <v>0</v>
      </c>
      <c r="D328" s="5">
        <v>0</v>
      </c>
      <c r="E328" s="5" t="s">
        <v>212</v>
      </c>
      <c r="F328" s="5" t="s">
        <v>215</v>
      </c>
    </row>
    <row r="329" spans="1:6" x14ac:dyDescent="0.25">
      <c r="A329" s="5">
        <v>326</v>
      </c>
      <c r="B329" s="5" t="s">
        <v>948</v>
      </c>
      <c r="C329" s="5">
        <v>0</v>
      </c>
      <c r="D329" s="5">
        <v>0</v>
      </c>
      <c r="E329" s="5" t="s">
        <v>212</v>
      </c>
      <c r="F329" s="5" t="s">
        <v>215</v>
      </c>
    </row>
    <row r="330" spans="1:6" x14ac:dyDescent="0.25">
      <c r="A330" s="5">
        <v>327</v>
      </c>
      <c r="B330" s="5" t="s">
        <v>948</v>
      </c>
      <c r="C330" s="5">
        <v>0</v>
      </c>
      <c r="D330" s="5">
        <v>0</v>
      </c>
      <c r="E330" s="5" t="s">
        <v>212</v>
      </c>
      <c r="F330" s="5" t="s">
        <v>215</v>
      </c>
    </row>
    <row r="331" spans="1:6" x14ac:dyDescent="0.25">
      <c r="A331" s="5">
        <v>328</v>
      </c>
      <c r="B331" s="5" t="s">
        <v>948</v>
      </c>
      <c r="C331" s="5">
        <v>0</v>
      </c>
      <c r="D331" s="5">
        <v>0</v>
      </c>
      <c r="E331" s="5" t="s">
        <v>212</v>
      </c>
      <c r="F331" s="5" t="s">
        <v>215</v>
      </c>
    </row>
    <row r="332" spans="1:6" x14ac:dyDescent="0.25">
      <c r="A332" s="5">
        <v>329</v>
      </c>
      <c r="B332" s="5" t="s">
        <v>948</v>
      </c>
      <c r="C332" s="5">
        <v>0</v>
      </c>
      <c r="D332" s="5">
        <v>0</v>
      </c>
      <c r="E332" s="5" t="s">
        <v>212</v>
      </c>
      <c r="F332" s="5" t="s">
        <v>215</v>
      </c>
    </row>
    <row r="333" spans="1:6" x14ac:dyDescent="0.25">
      <c r="A333" s="5">
        <v>330</v>
      </c>
      <c r="B333" s="5" t="s">
        <v>948</v>
      </c>
      <c r="C333" s="5">
        <v>0</v>
      </c>
      <c r="D333" s="5">
        <v>0</v>
      </c>
      <c r="E333" s="5" t="s">
        <v>212</v>
      </c>
      <c r="F333" s="5" t="s">
        <v>215</v>
      </c>
    </row>
    <row r="334" spans="1:6" x14ac:dyDescent="0.25">
      <c r="A334" s="5">
        <v>331</v>
      </c>
      <c r="B334" s="5" t="s">
        <v>948</v>
      </c>
      <c r="C334" s="5">
        <v>0</v>
      </c>
      <c r="D334" s="5">
        <v>0</v>
      </c>
      <c r="E334" s="5" t="s">
        <v>212</v>
      </c>
      <c r="F334" s="5" t="s">
        <v>215</v>
      </c>
    </row>
    <row r="335" spans="1:6" x14ac:dyDescent="0.25">
      <c r="A335" s="5">
        <v>332</v>
      </c>
      <c r="B335" s="5" t="s">
        <v>948</v>
      </c>
      <c r="C335" s="5">
        <v>0</v>
      </c>
      <c r="D335" s="5">
        <v>0</v>
      </c>
      <c r="E335" s="5" t="s">
        <v>212</v>
      </c>
      <c r="F335" s="5" t="s">
        <v>215</v>
      </c>
    </row>
    <row r="336" spans="1:6" x14ac:dyDescent="0.25">
      <c r="A336" s="5">
        <v>333</v>
      </c>
      <c r="B336" s="5" t="s">
        <v>948</v>
      </c>
      <c r="C336" s="5">
        <v>0</v>
      </c>
      <c r="D336" s="5">
        <v>0</v>
      </c>
      <c r="E336" s="5" t="s">
        <v>212</v>
      </c>
      <c r="F336" s="5" t="s">
        <v>215</v>
      </c>
    </row>
    <row r="337" spans="1:6" x14ac:dyDescent="0.25">
      <c r="A337" s="5">
        <v>334</v>
      </c>
      <c r="B337" s="5" t="s">
        <v>948</v>
      </c>
      <c r="C337" s="5">
        <v>0</v>
      </c>
      <c r="D337" s="5">
        <v>0</v>
      </c>
      <c r="E337" s="5" t="s">
        <v>212</v>
      </c>
      <c r="F337" s="5" t="s">
        <v>215</v>
      </c>
    </row>
    <row r="338" spans="1:6" x14ac:dyDescent="0.25">
      <c r="A338" s="5">
        <v>335</v>
      </c>
      <c r="B338" s="5" t="s">
        <v>948</v>
      </c>
      <c r="C338" s="5">
        <v>0</v>
      </c>
      <c r="D338" s="5">
        <v>0</v>
      </c>
      <c r="E338" s="5" t="s">
        <v>212</v>
      </c>
      <c r="F338" s="5" t="s">
        <v>215</v>
      </c>
    </row>
    <row r="339" spans="1:6" x14ac:dyDescent="0.25">
      <c r="A339" s="5">
        <v>336</v>
      </c>
      <c r="B339" s="5" t="s">
        <v>948</v>
      </c>
      <c r="C339" s="5">
        <v>0</v>
      </c>
      <c r="D339" s="5">
        <v>0</v>
      </c>
      <c r="E339" s="5" t="s">
        <v>212</v>
      </c>
      <c r="F339" s="5" t="s">
        <v>215</v>
      </c>
    </row>
    <row r="340" spans="1:6" x14ac:dyDescent="0.25">
      <c r="A340" s="5">
        <v>337</v>
      </c>
      <c r="B340" s="5" t="s">
        <v>948</v>
      </c>
      <c r="C340" s="5">
        <v>0</v>
      </c>
      <c r="D340" s="5">
        <v>0</v>
      </c>
      <c r="E340" s="5" t="s">
        <v>212</v>
      </c>
      <c r="F340" s="5" t="s">
        <v>215</v>
      </c>
    </row>
    <row r="341" spans="1:6" x14ac:dyDescent="0.25">
      <c r="A341" s="5">
        <v>338</v>
      </c>
      <c r="B341" s="5" t="s">
        <v>948</v>
      </c>
      <c r="C341" s="5">
        <v>0</v>
      </c>
      <c r="D341" s="5">
        <v>0</v>
      </c>
      <c r="E341" s="5" t="s">
        <v>212</v>
      </c>
      <c r="F341" s="5" t="s">
        <v>215</v>
      </c>
    </row>
    <row r="342" spans="1:6" x14ac:dyDescent="0.25">
      <c r="A342" s="5">
        <v>339</v>
      </c>
      <c r="B342" s="5" t="s">
        <v>948</v>
      </c>
      <c r="C342" s="5">
        <v>0</v>
      </c>
      <c r="D342" s="5">
        <v>0</v>
      </c>
      <c r="E342" s="5" t="s">
        <v>212</v>
      </c>
      <c r="F342" s="5" t="s">
        <v>215</v>
      </c>
    </row>
    <row r="343" spans="1:6" x14ac:dyDescent="0.25">
      <c r="A343" s="5">
        <v>340</v>
      </c>
      <c r="B343" s="5" t="s">
        <v>948</v>
      </c>
      <c r="C343" s="5">
        <v>0</v>
      </c>
      <c r="D343" s="5">
        <v>0</v>
      </c>
      <c r="E343" s="5" t="s">
        <v>212</v>
      </c>
      <c r="F343" s="5" t="s">
        <v>215</v>
      </c>
    </row>
    <row r="344" spans="1:6" x14ac:dyDescent="0.25">
      <c r="A344" s="5">
        <v>341</v>
      </c>
      <c r="B344" s="5" t="s">
        <v>948</v>
      </c>
      <c r="C344" s="5">
        <v>0</v>
      </c>
      <c r="D344" s="5">
        <v>0</v>
      </c>
      <c r="E344" s="5" t="s">
        <v>212</v>
      </c>
      <c r="F344" s="5" t="s">
        <v>215</v>
      </c>
    </row>
    <row r="345" spans="1:6" x14ac:dyDescent="0.25">
      <c r="A345" s="5">
        <v>342</v>
      </c>
      <c r="B345" s="5" t="s">
        <v>948</v>
      </c>
      <c r="C345" s="5">
        <v>0</v>
      </c>
      <c r="D345" s="5">
        <v>0</v>
      </c>
      <c r="E345" s="5" t="s">
        <v>212</v>
      </c>
      <c r="F345" s="5" t="s">
        <v>215</v>
      </c>
    </row>
    <row r="346" spans="1:6" x14ac:dyDescent="0.25">
      <c r="A346" s="5">
        <v>343</v>
      </c>
      <c r="B346" s="5" t="s">
        <v>948</v>
      </c>
      <c r="C346" s="5">
        <v>0</v>
      </c>
      <c r="D346" s="5">
        <v>0</v>
      </c>
      <c r="E346" s="5" t="s">
        <v>212</v>
      </c>
      <c r="F346" s="5" t="s">
        <v>215</v>
      </c>
    </row>
    <row r="347" spans="1:6" x14ac:dyDescent="0.25">
      <c r="A347" s="5">
        <v>344</v>
      </c>
      <c r="B347" s="5" t="s">
        <v>948</v>
      </c>
      <c r="C347" s="5">
        <v>0</v>
      </c>
      <c r="D347" s="5">
        <v>0</v>
      </c>
      <c r="E347" s="5" t="s">
        <v>212</v>
      </c>
      <c r="F347" s="5" t="s">
        <v>215</v>
      </c>
    </row>
    <row r="348" spans="1:6" x14ac:dyDescent="0.25">
      <c r="A348" s="5">
        <v>345</v>
      </c>
      <c r="B348" s="5" t="s">
        <v>948</v>
      </c>
      <c r="C348" s="5">
        <v>0</v>
      </c>
      <c r="D348" s="5">
        <v>0</v>
      </c>
      <c r="E348" s="5" t="s">
        <v>212</v>
      </c>
      <c r="F348" s="5" t="s">
        <v>215</v>
      </c>
    </row>
    <row r="349" spans="1:6" x14ac:dyDescent="0.25">
      <c r="A349" s="5">
        <v>346</v>
      </c>
      <c r="B349" s="5" t="s">
        <v>948</v>
      </c>
      <c r="C349" s="5">
        <v>0</v>
      </c>
      <c r="D349" s="5">
        <v>0</v>
      </c>
      <c r="E349" s="5" t="s">
        <v>212</v>
      </c>
      <c r="F349" s="5" t="s">
        <v>215</v>
      </c>
    </row>
    <row r="350" spans="1:6" x14ac:dyDescent="0.25">
      <c r="A350" s="5">
        <v>347</v>
      </c>
      <c r="B350" s="5" t="s">
        <v>948</v>
      </c>
      <c r="C350" s="5">
        <v>0</v>
      </c>
      <c r="D350" s="5">
        <v>0</v>
      </c>
      <c r="E350" s="5" t="s">
        <v>212</v>
      </c>
      <c r="F350" s="5" t="s">
        <v>215</v>
      </c>
    </row>
    <row r="351" spans="1:6" x14ac:dyDescent="0.25">
      <c r="A351" s="5">
        <v>348</v>
      </c>
      <c r="B351" s="5" t="s">
        <v>948</v>
      </c>
      <c r="C351" s="5">
        <v>0</v>
      </c>
      <c r="D351" s="5">
        <v>0</v>
      </c>
      <c r="E351" s="5" t="s">
        <v>212</v>
      </c>
      <c r="F351" s="5" t="s">
        <v>215</v>
      </c>
    </row>
    <row r="352" spans="1:6" x14ac:dyDescent="0.25">
      <c r="A352" s="5">
        <v>349</v>
      </c>
      <c r="B352" s="5" t="s">
        <v>948</v>
      </c>
      <c r="C352" s="5">
        <v>0</v>
      </c>
      <c r="D352" s="5">
        <v>0</v>
      </c>
      <c r="E352" s="5" t="s">
        <v>212</v>
      </c>
      <c r="F352" s="5" t="s">
        <v>215</v>
      </c>
    </row>
    <row r="353" spans="1:6" x14ac:dyDescent="0.25">
      <c r="A353" s="5">
        <v>350</v>
      </c>
      <c r="B353" s="5" t="s">
        <v>948</v>
      </c>
      <c r="C353" s="5">
        <v>0</v>
      </c>
      <c r="D353" s="5">
        <v>0</v>
      </c>
      <c r="E353" s="5" t="s">
        <v>212</v>
      </c>
      <c r="F353" s="5" t="s">
        <v>215</v>
      </c>
    </row>
    <row r="354" spans="1:6" x14ac:dyDescent="0.25">
      <c r="A354" s="5">
        <v>351</v>
      </c>
      <c r="B354" s="5" t="s">
        <v>948</v>
      </c>
      <c r="C354" s="5">
        <v>0</v>
      </c>
      <c r="D354" s="5">
        <v>0</v>
      </c>
      <c r="E354" s="5" t="s">
        <v>212</v>
      </c>
      <c r="F354" s="5" t="s">
        <v>215</v>
      </c>
    </row>
    <row r="355" spans="1:6" x14ac:dyDescent="0.25">
      <c r="A355" s="5">
        <v>352</v>
      </c>
      <c r="B355" s="5" t="s">
        <v>948</v>
      </c>
      <c r="C355" s="5">
        <v>0</v>
      </c>
      <c r="D355" s="5">
        <v>0</v>
      </c>
      <c r="E355" s="5" t="s">
        <v>212</v>
      </c>
      <c r="F355"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5"/>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948</v>
      </c>
      <c r="C303" s="4">
        <v>0</v>
      </c>
      <c r="D303" s="5">
        <v>0</v>
      </c>
      <c r="E303" s="5" t="s">
        <v>212</v>
      </c>
      <c r="F303" s="5" t="s">
        <v>215</v>
      </c>
    </row>
    <row r="304" spans="1:6" x14ac:dyDescent="0.25">
      <c r="A304" s="5">
        <v>301</v>
      </c>
      <c r="B304" s="5" t="s">
        <v>948</v>
      </c>
      <c r="C304" s="4">
        <v>0</v>
      </c>
      <c r="D304" s="5">
        <v>0</v>
      </c>
      <c r="E304" s="5" t="s">
        <v>212</v>
      </c>
      <c r="F304" s="5" t="s">
        <v>215</v>
      </c>
    </row>
    <row r="305" spans="1:6" x14ac:dyDescent="0.25">
      <c r="A305" s="5">
        <v>302</v>
      </c>
      <c r="B305" s="5" t="s">
        <v>948</v>
      </c>
      <c r="C305" s="4">
        <v>0</v>
      </c>
      <c r="D305" s="5">
        <v>0</v>
      </c>
      <c r="E305" s="5" t="s">
        <v>212</v>
      </c>
      <c r="F305" s="5" t="s">
        <v>215</v>
      </c>
    </row>
    <row r="306" spans="1:6" x14ac:dyDescent="0.25">
      <c r="A306" s="5">
        <v>303</v>
      </c>
      <c r="B306" s="5" t="s">
        <v>948</v>
      </c>
      <c r="C306" s="4">
        <v>0</v>
      </c>
      <c r="D306" s="5">
        <v>0</v>
      </c>
      <c r="E306" s="5" t="s">
        <v>212</v>
      </c>
      <c r="F306" s="5" t="s">
        <v>215</v>
      </c>
    </row>
    <row r="307" spans="1:6" x14ac:dyDescent="0.25">
      <c r="A307" s="5">
        <v>304</v>
      </c>
      <c r="B307" s="5" t="s">
        <v>948</v>
      </c>
      <c r="C307" s="4">
        <v>0</v>
      </c>
      <c r="D307" s="5">
        <v>0</v>
      </c>
      <c r="E307" s="5" t="s">
        <v>212</v>
      </c>
      <c r="F307" s="5" t="s">
        <v>215</v>
      </c>
    </row>
    <row r="308" spans="1:6" x14ac:dyDescent="0.25">
      <c r="A308" s="5">
        <v>305</v>
      </c>
      <c r="B308" s="5" t="s">
        <v>948</v>
      </c>
      <c r="C308" s="4">
        <v>0</v>
      </c>
      <c r="D308" s="5">
        <v>0</v>
      </c>
      <c r="E308" s="5" t="s">
        <v>212</v>
      </c>
      <c r="F308" s="5" t="s">
        <v>215</v>
      </c>
    </row>
    <row r="309" spans="1:6" x14ac:dyDescent="0.25">
      <c r="A309" s="5">
        <v>306</v>
      </c>
      <c r="B309" s="5" t="s">
        <v>948</v>
      </c>
      <c r="C309" s="4">
        <v>0</v>
      </c>
      <c r="D309" s="5">
        <v>0</v>
      </c>
      <c r="E309" s="5" t="s">
        <v>212</v>
      </c>
      <c r="F309" s="5" t="s">
        <v>215</v>
      </c>
    </row>
    <row r="310" spans="1:6" x14ac:dyDescent="0.25">
      <c r="A310" s="5">
        <v>307</v>
      </c>
      <c r="B310" s="5" t="s">
        <v>948</v>
      </c>
      <c r="C310" s="4">
        <v>0</v>
      </c>
      <c r="D310" s="5">
        <v>0</v>
      </c>
      <c r="E310" s="5" t="s">
        <v>212</v>
      </c>
      <c r="F310" s="5" t="s">
        <v>215</v>
      </c>
    </row>
    <row r="311" spans="1:6" x14ac:dyDescent="0.25">
      <c r="A311" s="5">
        <v>308</v>
      </c>
      <c r="B311" s="5" t="s">
        <v>948</v>
      </c>
      <c r="C311" s="4">
        <v>0</v>
      </c>
      <c r="D311" s="5">
        <v>0</v>
      </c>
      <c r="E311" s="5" t="s">
        <v>212</v>
      </c>
      <c r="F311" s="5" t="s">
        <v>215</v>
      </c>
    </row>
    <row r="312" spans="1:6" x14ac:dyDescent="0.25">
      <c r="A312" s="5">
        <v>309</v>
      </c>
      <c r="B312" s="5" t="s">
        <v>948</v>
      </c>
      <c r="C312" s="4">
        <v>0</v>
      </c>
      <c r="D312" s="5">
        <v>0</v>
      </c>
      <c r="E312" s="5" t="s">
        <v>212</v>
      </c>
      <c r="F312" s="5" t="s">
        <v>215</v>
      </c>
    </row>
    <row r="313" spans="1:6" x14ac:dyDescent="0.25">
      <c r="A313" s="5">
        <v>310</v>
      </c>
      <c r="B313" s="5" t="s">
        <v>948</v>
      </c>
      <c r="C313" s="4">
        <v>0</v>
      </c>
      <c r="D313" s="5">
        <v>0</v>
      </c>
      <c r="E313" s="5" t="s">
        <v>212</v>
      </c>
      <c r="F313" s="5" t="s">
        <v>215</v>
      </c>
    </row>
    <row r="314" spans="1:6" x14ac:dyDescent="0.25">
      <c r="A314" s="5">
        <v>311</v>
      </c>
      <c r="B314" s="5" t="s">
        <v>948</v>
      </c>
      <c r="C314" s="4">
        <v>0</v>
      </c>
      <c r="D314" s="5">
        <v>0</v>
      </c>
      <c r="E314" s="5" t="s">
        <v>212</v>
      </c>
      <c r="F314" s="5" t="s">
        <v>215</v>
      </c>
    </row>
    <row r="315" spans="1:6" x14ac:dyDescent="0.25">
      <c r="A315" s="5">
        <v>312</v>
      </c>
      <c r="B315" s="5" t="s">
        <v>948</v>
      </c>
      <c r="C315" s="4">
        <v>0</v>
      </c>
      <c r="D315" s="5">
        <v>0</v>
      </c>
      <c r="E315" s="5" t="s">
        <v>212</v>
      </c>
      <c r="F315" s="5" t="s">
        <v>215</v>
      </c>
    </row>
    <row r="316" spans="1:6" x14ac:dyDescent="0.25">
      <c r="A316" s="5">
        <v>313</v>
      </c>
      <c r="B316" s="5" t="s">
        <v>948</v>
      </c>
      <c r="C316" s="4">
        <v>0</v>
      </c>
      <c r="D316" s="5">
        <v>0</v>
      </c>
      <c r="E316" s="5" t="s">
        <v>212</v>
      </c>
      <c r="F316" s="5" t="s">
        <v>215</v>
      </c>
    </row>
    <row r="317" spans="1:6" x14ac:dyDescent="0.25">
      <c r="A317" s="5">
        <v>314</v>
      </c>
      <c r="B317" s="5" t="s">
        <v>948</v>
      </c>
      <c r="C317" s="4">
        <v>0</v>
      </c>
      <c r="D317" s="5">
        <v>0</v>
      </c>
      <c r="E317" s="5" t="s">
        <v>212</v>
      </c>
      <c r="F317" s="5" t="s">
        <v>215</v>
      </c>
    </row>
    <row r="318" spans="1:6" x14ac:dyDescent="0.25">
      <c r="A318" s="5">
        <v>315</v>
      </c>
      <c r="B318" s="5" t="s">
        <v>948</v>
      </c>
      <c r="C318" s="4">
        <v>0</v>
      </c>
      <c r="D318" s="5">
        <v>0</v>
      </c>
      <c r="E318" s="5" t="s">
        <v>212</v>
      </c>
      <c r="F318" s="5" t="s">
        <v>215</v>
      </c>
    </row>
    <row r="319" spans="1:6" x14ac:dyDescent="0.25">
      <c r="A319" s="5">
        <v>316</v>
      </c>
      <c r="B319" s="5" t="s">
        <v>948</v>
      </c>
      <c r="C319" s="4">
        <v>0</v>
      </c>
      <c r="D319" s="5">
        <v>0</v>
      </c>
      <c r="E319" s="5" t="s">
        <v>212</v>
      </c>
      <c r="F319" s="5" t="s">
        <v>215</v>
      </c>
    </row>
    <row r="320" spans="1:6" x14ac:dyDescent="0.25">
      <c r="A320" s="5">
        <v>317</v>
      </c>
      <c r="B320" s="5" t="s">
        <v>948</v>
      </c>
      <c r="C320" s="4">
        <v>0</v>
      </c>
      <c r="D320" s="5">
        <v>0</v>
      </c>
      <c r="E320" s="5" t="s">
        <v>212</v>
      </c>
      <c r="F320" s="5" t="s">
        <v>215</v>
      </c>
    </row>
    <row r="321" spans="1:6" x14ac:dyDescent="0.25">
      <c r="A321" s="5">
        <v>318</v>
      </c>
      <c r="B321" s="5" t="s">
        <v>948</v>
      </c>
      <c r="C321" s="4">
        <v>0</v>
      </c>
      <c r="D321" s="5">
        <v>0</v>
      </c>
      <c r="E321" s="5" t="s">
        <v>212</v>
      </c>
      <c r="F321" s="5" t="s">
        <v>215</v>
      </c>
    </row>
    <row r="322" spans="1:6" x14ac:dyDescent="0.25">
      <c r="A322" s="5">
        <v>319</v>
      </c>
      <c r="B322" s="5" t="s">
        <v>948</v>
      </c>
      <c r="C322" s="4">
        <v>0</v>
      </c>
      <c r="D322" s="5">
        <v>0</v>
      </c>
      <c r="E322" s="5" t="s">
        <v>212</v>
      </c>
      <c r="F322" s="5" t="s">
        <v>215</v>
      </c>
    </row>
    <row r="323" spans="1:6" x14ac:dyDescent="0.25">
      <c r="A323" s="5">
        <v>320</v>
      </c>
      <c r="B323" s="5" t="s">
        <v>948</v>
      </c>
      <c r="C323" s="4">
        <v>0</v>
      </c>
      <c r="D323" s="5">
        <v>0</v>
      </c>
      <c r="E323" s="5" t="s">
        <v>212</v>
      </c>
      <c r="F323" s="5" t="s">
        <v>215</v>
      </c>
    </row>
    <row r="324" spans="1:6" x14ac:dyDescent="0.25">
      <c r="A324" s="5">
        <v>321</v>
      </c>
      <c r="B324" s="5" t="s">
        <v>948</v>
      </c>
      <c r="C324" s="4">
        <v>0</v>
      </c>
      <c r="D324" s="5">
        <v>0</v>
      </c>
      <c r="E324" s="5" t="s">
        <v>212</v>
      </c>
      <c r="F324" s="5" t="s">
        <v>215</v>
      </c>
    </row>
    <row r="325" spans="1:6" x14ac:dyDescent="0.25">
      <c r="A325" s="5">
        <v>322</v>
      </c>
      <c r="B325" s="5" t="s">
        <v>948</v>
      </c>
      <c r="C325" s="4">
        <v>0</v>
      </c>
      <c r="D325" s="5">
        <v>0</v>
      </c>
      <c r="E325" s="5" t="s">
        <v>212</v>
      </c>
      <c r="F325" s="5" t="s">
        <v>215</v>
      </c>
    </row>
    <row r="326" spans="1:6" x14ac:dyDescent="0.25">
      <c r="A326" s="5">
        <v>323</v>
      </c>
      <c r="B326" s="5" t="s">
        <v>948</v>
      </c>
      <c r="C326" s="4">
        <v>0</v>
      </c>
      <c r="D326" s="5">
        <v>0</v>
      </c>
      <c r="E326" s="5" t="s">
        <v>212</v>
      </c>
      <c r="F326" s="5" t="s">
        <v>215</v>
      </c>
    </row>
    <row r="327" spans="1:6" x14ac:dyDescent="0.25">
      <c r="A327" s="5">
        <v>324</v>
      </c>
      <c r="B327" s="5" t="s">
        <v>948</v>
      </c>
      <c r="C327" s="4">
        <v>0</v>
      </c>
      <c r="D327" s="5">
        <v>0</v>
      </c>
      <c r="E327" s="5" t="s">
        <v>212</v>
      </c>
      <c r="F327" s="5" t="s">
        <v>215</v>
      </c>
    </row>
    <row r="328" spans="1:6" x14ac:dyDescent="0.25">
      <c r="A328" s="5">
        <v>325</v>
      </c>
      <c r="B328" s="5" t="s">
        <v>948</v>
      </c>
      <c r="C328" s="4">
        <v>0</v>
      </c>
      <c r="D328" s="5">
        <v>0</v>
      </c>
      <c r="E328" s="5" t="s">
        <v>212</v>
      </c>
      <c r="F328" s="5" t="s">
        <v>215</v>
      </c>
    </row>
    <row r="329" spans="1:6" x14ac:dyDescent="0.25">
      <c r="A329" s="5">
        <v>326</v>
      </c>
      <c r="B329" s="5" t="s">
        <v>948</v>
      </c>
      <c r="C329" s="4">
        <v>0</v>
      </c>
      <c r="D329" s="5">
        <v>0</v>
      </c>
      <c r="E329" s="5" t="s">
        <v>212</v>
      </c>
      <c r="F329" s="5" t="s">
        <v>215</v>
      </c>
    </row>
    <row r="330" spans="1:6" x14ac:dyDescent="0.25">
      <c r="A330" s="5">
        <v>327</v>
      </c>
      <c r="B330" s="5" t="s">
        <v>948</v>
      </c>
      <c r="C330" s="4">
        <v>0</v>
      </c>
      <c r="D330" s="5">
        <v>0</v>
      </c>
      <c r="E330" s="5" t="s">
        <v>212</v>
      </c>
      <c r="F330" s="5" t="s">
        <v>215</v>
      </c>
    </row>
    <row r="331" spans="1:6" x14ac:dyDescent="0.25">
      <c r="A331" s="5">
        <v>328</v>
      </c>
      <c r="B331" s="5" t="s">
        <v>948</v>
      </c>
      <c r="C331" s="4">
        <v>0</v>
      </c>
      <c r="D331" s="5">
        <v>0</v>
      </c>
      <c r="E331" s="5" t="s">
        <v>212</v>
      </c>
      <c r="F331" s="5" t="s">
        <v>215</v>
      </c>
    </row>
    <row r="332" spans="1:6" x14ac:dyDescent="0.25">
      <c r="A332" s="5">
        <v>329</v>
      </c>
      <c r="B332" s="5" t="s">
        <v>948</v>
      </c>
      <c r="C332" s="4">
        <v>0</v>
      </c>
      <c r="D332" s="5">
        <v>0</v>
      </c>
      <c r="E332" s="5" t="s">
        <v>212</v>
      </c>
      <c r="F332" s="5" t="s">
        <v>215</v>
      </c>
    </row>
    <row r="333" spans="1:6" x14ac:dyDescent="0.25">
      <c r="A333" s="5">
        <v>330</v>
      </c>
      <c r="B333" s="5" t="s">
        <v>948</v>
      </c>
      <c r="C333" s="4">
        <v>0</v>
      </c>
      <c r="D333" s="5">
        <v>0</v>
      </c>
      <c r="E333" s="5" t="s">
        <v>212</v>
      </c>
      <c r="F333" s="5" t="s">
        <v>215</v>
      </c>
    </row>
    <row r="334" spans="1:6" x14ac:dyDescent="0.25">
      <c r="A334" s="5">
        <v>331</v>
      </c>
      <c r="B334" s="5" t="s">
        <v>948</v>
      </c>
      <c r="C334" s="4">
        <v>0</v>
      </c>
      <c r="D334" s="5">
        <v>0</v>
      </c>
      <c r="E334" s="5" t="s">
        <v>212</v>
      </c>
      <c r="F334" s="5" t="s">
        <v>215</v>
      </c>
    </row>
    <row r="335" spans="1:6" x14ac:dyDescent="0.25">
      <c r="A335" s="5">
        <v>332</v>
      </c>
      <c r="B335" s="5" t="s">
        <v>948</v>
      </c>
      <c r="C335" s="4">
        <v>0</v>
      </c>
      <c r="D335" s="5">
        <v>0</v>
      </c>
      <c r="E335" s="5" t="s">
        <v>212</v>
      </c>
      <c r="F335" s="5" t="s">
        <v>215</v>
      </c>
    </row>
    <row r="336" spans="1:6" x14ac:dyDescent="0.25">
      <c r="A336" s="5">
        <v>333</v>
      </c>
      <c r="B336" s="5" t="s">
        <v>948</v>
      </c>
      <c r="C336" s="4">
        <v>0</v>
      </c>
      <c r="D336" s="5">
        <v>0</v>
      </c>
      <c r="E336" s="5" t="s">
        <v>212</v>
      </c>
      <c r="F336" s="5" t="s">
        <v>215</v>
      </c>
    </row>
    <row r="337" spans="1:6" x14ac:dyDescent="0.25">
      <c r="A337" s="5">
        <v>334</v>
      </c>
      <c r="B337" s="5" t="s">
        <v>948</v>
      </c>
      <c r="C337" s="4">
        <v>0</v>
      </c>
      <c r="D337" s="5">
        <v>0</v>
      </c>
      <c r="E337" s="5" t="s">
        <v>212</v>
      </c>
      <c r="F337" s="5" t="s">
        <v>215</v>
      </c>
    </row>
    <row r="338" spans="1:6" x14ac:dyDescent="0.25">
      <c r="A338" s="5">
        <v>335</v>
      </c>
      <c r="B338" s="5" t="s">
        <v>948</v>
      </c>
      <c r="C338" s="4">
        <v>0</v>
      </c>
      <c r="D338" s="5">
        <v>0</v>
      </c>
      <c r="E338" s="5" t="s">
        <v>212</v>
      </c>
      <c r="F338" s="5" t="s">
        <v>215</v>
      </c>
    </row>
    <row r="339" spans="1:6" x14ac:dyDescent="0.25">
      <c r="A339" s="5">
        <v>336</v>
      </c>
      <c r="B339" s="5" t="s">
        <v>948</v>
      </c>
      <c r="C339" s="4">
        <v>0</v>
      </c>
      <c r="D339" s="5">
        <v>0</v>
      </c>
      <c r="E339" s="5" t="s">
        <v>212</v>
      </c>
      <c r="F339" s="5" t="s">
        <v>215</v>
      </c>
    </row>
    <row r="340" spans="1:6" x14ac:dyDescent="0.25">
      <c r="A340" s="5">
        <v>337</v>
      </c>
      <c r="B340" s="5" t="s">
        <v>948</v>
      </c>
      <c r="C340" s="4">
        <v>0</v>
      </c>
      <c r="D340" s="5">
        <v>0</v>
      </c>
      <c r="E340" s="5" t="s">
        <v>212</v>
      </c>
      <c r="F340" s="5" t="s">
        <v>215</v>
      </c>
    </row>
    <row r="341" spans="1:6" x14ac:dyDescent="0.25">
      <c r="A341" s="5">
        <v>338</v>
      </c>
      <c r="B341" s="5" t="s">
        <v>948</v>
      </c>
      <c r="C341" s="4">
        <v>0</v>
      </c>
      <c r="D341" s="5">
        <v>0</v>
      </c>
      <c r="E341" s="5" t="s">
        <v>212</v>
      </c>
      <c r="F341" s="5" t="s">
        <v>215</v>
      </c>
    </row>
    <row r="342" spans="1:6" x14ac:dyDescent="0.25">
      <c r="A342" s="5">
        <v>339</v>
      </c>
      <c r="B342" s="5" t="s">
        <v>948</v>
      </c>
      <c r="C342" s="4">
        <v>0</v>
      </c>
      <c r="D342" s="5">
        <v>0</v>
      </c>
      <c r="E342" s="5" t="s">
        <v>212</v>
      </c>
      <c r="F342" s="5" t="s">
        <v>215</v>
      </c>
    </row>
    <row r="343" spans="1:6" x14ac:dyDescent="0.25">
      <c r="A343" s="5">
        <v>340</v>
      </c>
      <c r="B343" s="5" t="s">
        <v>948</v>
      </c>
      <c r="C343" s="4">
        <v>0</v>
      </c>
      <c r="D343" s="5">
        <v>0</v>
      </c>
      <c r="E343" s="5" t="s">
        <v>212</v>
      </c>
      <c r="F343" s="5" t="s">
        <v>215</v>
      </c>
    </row>
    <row r="344" spans="1:6" x14ac:dyDescent="0.25">
      <c r="A344" s="5">
        <v>341</v>
      </c>
      <c r="B344" s="5" t="s">
        <v>948</v>
      </c>
      <c r="C344" s="4">
        <v>0</v>
      </c>
      <c r="D344" s="5">
        <v>0</v>
      </c>
      <c r="E344" s="5" t="s">
        <v>212</v>
      </c>
      <c r="F344" s="5" t="s">
        <v>215</v>
      </c>
    </row>
    <row r="345" spans="1:6" x14ac:dyDescent="0.25">
      <c r="A345" s="5">
        <v>342</v>
      </c>
      <c r="B345" s="5" t="s">
        <v>948</v>
      </c>
      <c r="C345" s="4">
        <v>0</v>
      </c>
      <c r="D345" s="5">
        <v>0</v>
      </c>
      <c r="E345" s="5" t="s">
        <v>212</v>
      </c>
      <c r="F345" s="5" t="s">
        <v>215</v>
      </c>
    </row>
    <row r="346" spans="1:6" x14ac:dyDescent="0.25">
      <c r="A346" s="5">
        <v>343</v>
      </c>
      <c r="B346" s="5" t="s">
        <v>948</v>
      </c>
      <c r="C346" s="4">
        <v>0</v>
      </c>
      <c r="D346" s="5">
        <v>0</v>
      </c>
      <c r="E346" s="5" t="s">
        <v>212</v>
      </c>
      <c r="F346" s="5" t="s">
        <v>215</v>
      </c>
    </row>
    <row r="347" spans="1:6" x14ac:dyDescent="0.25">
      <c r="A347" s="5">
        <v>344</v>
      </c>
      <c r="B347" s="5" t="s">
        <v>948</v>
      </c>
      <c r="C347" s="4">
        <v>0</v>
      </c>
      <c r="D347" s="5">
        <v>0</v>
      </c>
      <c r="E347" s="5" t="s">
        <v>212</v>
      </c>
      <c r="F347" s="5" t="s">
        <v>215</v>
      </c>
    </row>
    <row r="348" spans="1:6" x14ac:dyDescent="0.25">
      <c r="A348" s="5">
        <v>345</v>
      </c>
      <c r="B348" s="5" t="s">
        <v>948</v>
      </c>
      <c r="C348" s="4">
        <v>0</v>
      </c>
      <c r="D348" s="5">
        <v>0</v>
      </c>
      <c r="E348" s="5" t="s">
        <v>212</v>
      </c>
      <c r="F348" s="5" t="s">
        <v>215</v>
      </c>
    </row>
    <row r="349" spans="1:6" x14ac:dyDescent="0.25">
      <c r="A349" s="5">
        <v>346</v>
      </c>
      <c r="B349" s="5" t="s">
        <v>948</v>
      </c>
      <c r="C349" s="4">
        <v>0</v>
      </c>
      <c r="D349" s="5">
        <v>0</v>
      </c>
      <c r="E349" s="5" t="s">
        <v>212</v>
      </c>
      <c r="F349" s="5" t="s">
        <v>215</v>
      </c>
    </row>
    <row r="350" spans="1:6" x14ac:dyDescent="0.25">
      <c r="A350" s="5">
        <v>347</v>
      </c>
      <c r="B350" s="5" t="s">
        <v>948</v>
      </c>
      <c r="C350" s="4">
        <v>0</v>
      </c>
      <c r="D350" s="5">
        <v>0</v>
      </c>
      <c r="E350" s="5" t="s">
        <v>212</v>
      </c>
      <c r="F350" s="5" t="s">
        <v>215</v>
      </c>
    </row>
    <row r="351" spans="1:6" x14ac:dyDescent="0.25">
      <c r="A351" s="5">
        <v>348</v>
      </c>
      <c r="B351" s="5" t="s">
        <v>948</v>
      </c>
      <c r="C351" s="4">
        <v>0</v>
      </c>
      <c r="D351" s="5">
        <v>0</v>
      </c>
      <c r="E351" s="5" t="s">
        <v>212</v>
      </c>
      <c r="F351" s="5" t="s">
        <v>215</v>
      </c>
    </row>
    <row r="352" spans="1:6" x14ac:dyDescent="0.25">
      <c r="A352" s="5">
        <v>349</v>
      </c>
      <c r="B352" s="5" t="s">
        <v>948</v>
      </c>
      <c r="C352" s="4">
        <v>0</v>
      </c>
      <c r="D352" s="5">
        <v>0</v>
      </c>
      <c r="E352" s="5" t="s">
        <v>212</v>
      </c>
      <c r="F352" s="5" t="s">
        <v>215</v>
      </c>
    </row>
    <row r="353" spans="1:6" x14ac:dyDescent="0.25">
      <c r="A353" s="5">
        <v>350</v>
      </c>
      <c r="B353" s="5" t="s">
        <v>948</v>
      </c>
      <c r="C353" s="4">
        <v>0</v>
      </c>
      <c r="D353" s="5">
        <v>0</v>
      </c>
      <c r="E353" s="5" t="s">
        <v>212</v>
      </c>
      <c r="F353" s="5" t="s">
        <v>215</v>
      </c>
    </row>
    <row r="354" spans="1:6" x14ac:dyDescent="0.25">
      <c r="A354" s="5">
        <v>351</v>
      </c>
      <c r="B354" s="5" t="s">
        <v>948</v>
      </c>
      <c r="C354" s="4">
        <v>0</v>
      </c>
      <c r="D354" s="5">
        <v>0</v>
      </c>
      <c r="E354" s="5" t="s">
        <v>212</v>
      </c>
      <c r="F354" s="5" t="s">
        <v>215</v>
      </c>
    </row>
    <row r="355" spans="1:6" x14ac:dyDescent="0.25">
      <c r="A355" s="5">
        <v>352</v>
      </c>
      <c r="B355" s="5" t="s">
        <v>948</v>
      </c>
      <c r="C355" s="4">
        <v>0</v>
      </c>
      <c r="D355" s="5">
        <v>0</v>
      </c>
      <c r="E355" s="5" t="s">
        <v>212</v>
      </c>
      <c r="F355"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2026-07-02T16:02:04Z</dcterms:modified>
</cp:coreProperties>
</file>